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0800保健福祉支援部\0400障害者福祉課\課外秘\04_障害者事業所支援係\06　地域生活支援事業（移動支援）\04　様式\請求様式\R8.4版（作成中）\"/>
    </mc:Choice>
  </mc:AlternateContent>
  <xr:revisionPtr revIDLastSave="0" documentId="13_ncr:1_{0BB75758-1319-47E2-B691-66F6BC50C7B5}" xr6:coauthVersionLast="36" xr6:coauthVersionMax="36" xr10:uidLastSave="{00000000-0000-0000-0000-000000000000}"/>
  <bookViews>
    <workbookView xWindow="0" yWindow="0" windowWidth="28800" windowHeight="12225" firstSheet="2" activeTab="4" xr2:uid="{23770F8D-F371-4A3D-B7E6-1021CC218961}"/>
  </bookViews>
  <sheets>
    <sheet name="請求書(ｻｰﾋﾞｽ) " sheetId="7" r:id="rId1"/>
    <sheet name="請求書(加算)" sheetId="8" r:id="rId2"/>
    <sheet name="明細書 (見本)" sheetId="9" r:id="rId3"/>
    <sheet name="明細書 (上限管理対象者用見本)" sheetId="13" r:id="rId4"/>
    <sheet name="実績記録票 (通学支援対象)見本" sheetId="24" r:id="rId5"/>
    <sheet name="通学支援提供内訳書 (見本)" sheetId="23" r:id="rId6"/>
    <sheet name="コード表" sheetId="6" r:id="rId7"/>
  </sheets>
  <externalReferences>
    <externalReference r:id="rId8"/>
  </externalReferences>
  <definedNames>
    <definedName name="_11_A家事０．５">'[1]_11_居宅介護（名前定義）'!$C$129</definedName>
    <definedName name="_11_A家事０．７５">'[1]_11_居宅介護（名前定義）'!$C$130</definedName>
    <definedName name="_11_A家事１．０">'[1]_11_居宅介護（名前定義）'!$C$131</definedName>
    <definedName name="_11_A家事１．２５">'[1]_11_居宅介護（名前定義）'!$C$132</definedName>
    <definedName name="_11_A家事１．５">'[1]_11_居宅介護（名前定義）'!$C$133</definedName>
    <definedName name="_11_A家事１．７５">'[1]_11_居宅介護（名前定義）'!$C$134</definedName>
    <definedName name="_11_A家事１０．０">'[1]_11_居宅介護（名前定義）'!$C$167</definedName>
    <definedName name="_11_A家事１０．２５">'[1]_11_居宅介護（名前定義）'!$C$168</definedName>
    <definedName name="_11_A家事１０．５">'[1]_11_居宅介護（名前定義）'!$C$169</definedName>
    <definedName name="_11_A家事２．０">'[1]_11_居宅介護（名前定義）'!$C$135</definedName>
    <definedName name="_11_A家事２．２５">'[1]_11_居宅介護（名前定義）'!$C$136</definedName>
    <definedName name="_11_A家事２．５">'[1]_11_居宅介護（名前定義）'!$C$137</definedName>
    <definedName name="_11_A家事２．７５">'[1]_11_居宅介護（名前定義）'!$C$138</definedName>
    <definedName name="_11_A家事３．０">'[1]_11_居宅介護（名前定義）'!$C$139</definedName>
    <definedName name="_11_A家事３．２５">'[1]_11_居宅介護（名前定義）'!$C$140</definedName>
    <definedName name="_11_A家事３．５">'[1]_11_居宅介護（名前定義）'!$C$141</definedName>
    <definedName name="_11_A家事３．７５">'[1]_11_居宅介護（名前定義）'!$C$142</definedName>
    <definedName name="_11_A家事４．０">'[1]_11_居宅介護（名前定義）'!$C$143</definedName>
    <definedName name="_11_A家事４．２５">'[1]_11_居宅介護（名前定義）'!$C$144</definedName>
    <definedName name="_11_A家事４．５">'[1]_11_居宅介護（名前定義）'!$C$145</definedName>
    <definedName name="_11_A家事４．７５">'[1]_11_居宅介護（名前定義）'!$C$146</definedName>
    <definedName name="_11_A家事５．０">'[1]_11_居宅介護（名前定義）'!$C$147</definedName>
    <definedName name="_11_A家事５．２５">'[1]_11_居宅介護（名前定義）'!$C$148</definedName>
    <definedName name="_11_A家事５．５">'[1]_11_居宅介護（名前定義）'!$C$149</definedName>
    <definedName name="_11_A家事５．７５">'[1]_11_居宅介護（名前定義）'!$C$150</definedName>
    <definedName name="_11_A家事６．０">'[1]_11_居宅介護（名前定義）'!$C$151</definedName>
    <definedName name="_11_A家事６．２５">'[1]_11_居宅介護（名前定義）'!$C$152</definedName>
    <definedName name="_11_A家事６．５">'[1]_11_居宅介護（名前定義）'!$C$153</definedName>
    <definedName name="_11_A家事６．７５">'[1]_11_居宅介護（名前定義）'!$C$154</definedName>
    <definedName name="_11_A家事７．０">'[1]_11_居宅介護（名前定義）'!$C$155</definedName>
    <definedName name="_11_A家事７．２５">'[1]_11_居宅介護（名前定義）'!$C$156</definedName>
    <definedName name="_11_A家事７．５">'[1]_11_居宅介護（名前定義）'!$C$157</definedName>
    <definedName name="_11_A家事７．７５">'[1]_11_居宅介護（名前定義）'!$C$158</definedName>
    <definedName name="_11_A家事８．０">'[1]_11_居宅介護（名前定義）'!$C$159</definedName>
    <definedName name="_11_A家事８．２５">'[1]_11_居宅介護（名前定義）'!$C$160</definedName>
    <definedName name="_11_A家事８．５">'[1]_11_居宅介護（名前定義）'!$C$161</definedName>
    <definedName name="_11_A家事８．７５">'[1]_11_居宅介護（名前定義）'!$C$162</definedName>
    <definedName name="_11_A家事９．０">'[1]_11_居宅介護（名前定義）'!$C$163</definedName>
    <definedName name="_11_A家事９．２５">'[1]_11_居宅介護（名前定義）'!$C$164</definedName>
    <definedName name="_11_A家事９．５">'[1]_11_居宅介護（名前定義）'!$C$165</definedName>
    <definedName name="_11_A家事９．７５">'[1]_11_居宅介護（名前定義）'!$C$166</definedName>
    <definedName name="_11_A家事増０．２５">'[1]_11_居宅介護（名前定義）'!$C$170</definedName>
    <definedName name="_11_A家事増０．５">'[1]_11_居宅介護（名前定義）'!$C$171</definedName>
    <definedName name="_11_A家事増０．７５">'[1]_11_居宅介護（名前定義）'!$C$172</definedName>
    <definedName name="_11_A家事増１．０">'[1]_11_居宅介護（名前定義）'!$C$173</definedName>
    <definedName name="_11_A家事増１．２５">'[1]_11_居宅介護（名前定義）'!$C$174</definedName>
    <definedName name="_11_A家事増１．５">'[1]_11_居宅介護（名前定義）'!$C$175</definedName>
    <definedName name="_11_A家事増１．７５">'[1]_11_居宅介護（名前定義）'!$C$176</definedName>
    <definedName name="_11_A家事増１０．０">'[1]_11_居宅介護（名前定義）'!$C$209</definedName>
    <definedName name="_11_A家事増１０．２５">'[1]_11_居宅介護（名前定義）'!$C$210</definedName>
    <definedName name="_11_A家事増１０．５">'[1]_11_居宅介護（名前定義）'!$C$211</definedName>
    <definedName name="_11_A家事増２．０">'[1]_11_居宅介護（名前定義）'!$C$177</definedName>
    <definedName name="_11_A家事増２．２５">'[1]_11_居宅介護（名前定義）'!$C$178</definedName>
    <definedName name="_11_A家事増２．５">'[1]_11_居宅介護（名前定義）'!$C$179</definedName>
    <definedName name="_11_A家事増２．７５">'[1]_11_居宅介護（名前定義）'!$C$180</definedName>
    <definedName name="_11_A家事増３．０">'[1]_11_居宅介護（名前定義）'!$C$181</definedName>
    <definedName name="_11_A家事増３．２５">'[1]_11_居宅介護（名前定義）'!$C$182</definedName>
    <definedName name="_11_A家事増３．５">'[1]_11_居宅介護（名前定義）'!$C$183</definedName>
    <definedName name="_11_A家事増３．７５">'[1]_11_居宅介護（名前定義）'!$C$184</definedName>
    <definedName name="_11_A家事増４．０">'[1]_11_居宅介護（名前定義）'!$C$185</definedName>
    <definedName name="_11_A家事増４．２５">'[1]_11_居宅介護（名前定義）'!$C$186</definedName>
    <definedName name="_11_A家事増４．５">'[1]_11_居宅介護（名前定義）'!$C$187</definedName>
    <definedName name="_11_A家事増４．７５">'[1]_11_居宅介護（名前定義）'!$C$188</definedName>
    <definedName name="_11_A家事増５．０">'[1]_11_居宅介護（名前定義）'!$C$189</definedName>
    <definedName name="_11_A家事増５．２５">'[1]_11_居宅介護（名前定義）'!$C$190</definedName>
    <definedName name="_11_A家事増５．５">'[1]_11_居宅介護（名前定義）'!$C$191</definedName>
    <definedName name="_11_A家事増５．７５">'[1]_11_居宅介護（名前定義）'!$C$192</definedName>
    <definedName name="_11_A家事増６．０">'[1]_11_居宅介護（名前定義）'!$C$193</definedName>
    <definedName name="_11_A家事増６．２５">'[1]_11_居宅介護（名前定義）'!$C$194</definedName>
    <definedName name="_11_A家事増６．５">'[1]_11_居宅介護（名前定義）'!$C$195</definedName>
    <definedName name="_11_A家事増６．７５">'[1]_11_居宅介護（名前定義）'!$C$196</definedName>
    <definedName name="_11_A家事増７．０">'[1]_11_居宅介護（名前定義）'!$C$197</definedName>
    <definedName name="_11_A家事増７．２５">'[1]_11_居宅介護（名前定義）'!$C$198</definedName>
    <definedName name="_11_A家事増７．５">'[1]_11_居宅介護（名前定義）'!$C$199</definedName>
    <definedName name="_11_A家事増７．７５">'[1]_11_居宅介護（名前定義）'!$C$200</definedName>
    <definedName name="_11_A家事増８．０">'[1]_11_居宅介護（名前定義）'!$C$201</definedName>
    <definedName name="_11_A家事増８．２５">'[1]_11_居宅介護（名前定義）'!$C$202</definedName>
    <definedName name="_11_A家事増８．５">'[1]_11_居宅介護（名前定義）'!$C$203</definedName>
    <definedName name="_11_A家事増８．７５">'[1]_11_居宅介護（名前定義）'!$C$204</definedName>
    <definedName name="_11_A家事増９．０">'[1]_11_居宅介護（名前定義）'!$C$205</definedName>
    <definedName name="_11_A家事増９．２５">'[1]_11_居宅介護（名前定義）'!$C$206</definedName>
    <definedName name="_11_A家事増９．５">'[1]_11_居宅介護（名前定義）'!$C$207</definedName>
    <definedName name="_11_A家事増９．７５">'[1]_11_居宅介護（名前定義）'!$C$208</definedName>
    <definedName name="_11_A重度研修１．０">'[1]_11_居宅介護（名前定義）'!$C$46</definedName>
    <definedName name="_11_A重度研修１．５">'[1]_11_居宅介護（名前定義）'!$C$47</definedName>
    <definedName name="_11_A重度研修１０．０">'[1]_11_居宅介護（名前定義）'!$C$64</definedName>
    <definedName name="_11_A重度研修１０．５">'[1]_11_居宅介護（名前定義）'!$C$65</definedName>
    <definedName name="_11_A重度研修２．０">'[1]_11_居宅介護（名前定義）'!$C$48</definedName>
    <definedName name="_11_A重度研修２．５">'[1]_11_居宅介護（名前定義）'!$C$49</definedName>
    <definedName name="_11_A重度研修３．０">'[1]_11_居宅介護（名前定義）'!$C$50</definedName>
    <definedName name="_11_A重度研修３．５">'[1]_11_居宅介護（名前定義）'!$C$51</definedName>
    <definedName name="_11_A重度研修４．０">'[1]_11_居宅介護（名前定義）'!$C$52</definedName>
    <definedName name="_11_A重度研修４．５">'[1]_11_居宅介護（名前定義）'!$C$53</definedName>
    <definedName name="_11_A重度研修５．０">'[1]_11_居宅介護（名前定義）'!$C$54</definedName>
    <definedName name="_11_A重度研修５．５">'[1]_11_居宅介護（名前定義）'!$C$55</definedName>
    <definedName name="_11_A重度研修６．０">'[1]_11_居宅介護（名前定義）'!$C$56</definedName>
    <definedName name="_11_A重度研修６．５">'[1]_11_居宅介護（名前定義）'!$C$57</definedName>
    <definedName name="_11_A重度研修７．０">'[1]_11_居宅介護（名前定義）'!$C$58</definedName>
    <definedName name="_11_A重度研修７．５">'[1]_11_居宅介護（名前定義）'!$C$59</definedName>
    <definedName name="_11_A重度研修８．０">'[1]_11_居宅介護（名前定義）'!$C$60</definedName>
    <definedName name="_11_A重度研修８．５">'[1]_11_居宅介護（名前定義）'!$C$61</definedName>
    <definedName name="_11_A重度研修９．０">'[1]_11_居宅介護（名前定義）'!$C$62</definedName>
    <definedName name="_11_A重度研修９．５">'[1]_11_居宅介護（名前定義）'!$C$63</definedName>
    <definedName name="_11_A重度研修増０．５">'[1]_11_居宅介護（名前定義）'!$C$66</definedName>
    <definedName name="_11_A重度研修増１．０">'[1]_11_居宅介護（名前定義）'!$C$67</definedName>
    <definedName name="_11_A重度研修増１．５">'[1]_11_居宅介護（名前定義）'!$C$68</definedName>
    <definedName name="_11_A重度研修増１０．０">'[1]_11_居宅介護（名前定義）'!$C$85</definedName>
    <definedName name="_11_A重度研修増１０．５">'[1]_11_居宅介護（名前定義）'!$C$86</definedName>
    <definedName name="_11_A重度研修増２．０">'[1]_11_居宅介護（名前定義）'!$C$69</definedName>
    <definedName name="_11_A重度研修増２．５">'[1]_11_居宅介護（名前定義）'!$C$70</definedName>
    <definedName name="_11_A重度研修増３．０">'[1]_11_居宅介護（名前定義）'!$C$71</definedName>
    <definedName name="_11_A重度研修増３．５">'[1]_11_居宅介護（名前定義）'!$C$72</definedName>
    <definedName name="_11_A重度研修増４．０">'[1]_11_居宅介護（名前定義）'!$C$73</definedName>
    <definedName name="_11_A重度研修増４．５">'[1]_11_居宅介護（名前定義）'!$C$74</definedName>
    <definedName name="_11_A重度研修増５．０">'[1]_11_居宅介護（名前定義）'!$C$75</definedName>
    <definedName name="_11_A重度研修増５．５">'[1]_11_居宅介護（名前定義）'!$C$76</definedName>
    <definedName name="_11_A重度研修増６．０">'[1]_11_居宅介護（名前定義）'!$C$77</definedName>
    <definedName name="_11_A重度研修増６．５">'[1]_11_居宅介護（名前定義）'!$C$78</definedName>
    <definedName name="_11_A重度研修増７．０">'[1]_11_居宅介護（名前定義）'!$C$79</definedName>
    <definedName name="_11_A重度研修増７．５">'[1]_11_居宅介護（名前定義）'!$C$80</definedName>
    <definedName name="_11_A重度研修増８．０">'[1]_11_居宅介護（名前定義）'!$C$81</definedName>
    <definedName name="_11_A重度研修増８．５">'[1]_11_居宅介護（名前定義）'!$C$82</definedName>
    <definedName name="_11_A重度研修増９．０">'[1]_11_居宅介護（名前定義）'!$C$83</definedName>
    <definedName name="_11_A重度研修増９．５">'[1]_11_居宅介護（名前定義）'!$C$84</definedName>
    <definedName name="_11_A身体０．５">'[1]_11_居宅介護（名前定義）'!$C$4</definedName>
    <definedName name="_11_A身体１．０">'[1]_11_居宅介護（名前定義）'!$C$5</definedName>
    <definedName name="_11_A身体１．５">'[1]_11_居宅介護（名前定義）'!$C$6</definedName>
    <definedName name="_11_A身体１０．０">'[1]_11_居宅介護（名前定義）'!$C$23</definedName>
    <definedName name="_11_A身体１０．５">'[1]_11_居宅介護（名前定義）'!$C$24</definedName>
    <definedName name="_11_A身体２．０">'[1]_11_居宅介護（名前定義）'!$C$7</definedName>
    <definedName name="_11_A身体２．５">'[1]_11_居宅介護（名前定義）'!$C$8</definedName>
    <definedName name="_11_A身体３．０">'[1]_11_居宅介護（名前定義）'!$C$9</definedName>
    <definedName name="_11_A身体３．５">'[1]_11_居宅介護（名前定義）'!$C$10</definedName>
    <definedName name="_11_A身体４．０">'[1]_11_居宅介護（名前定義）'!$C$11</definedName>
    <definedName name="_11_A身体４．５">'[1]_11_居宅介護（名前定義）'!$C$12</definedName>
    <definedName name="_11_A身体５．０">'[1]_11_居宅介護（名前定義）'!$C$13</definedName>
    <definedName name="_11_A身体５．５">'[1]_11_居宅介護（名前定義）'!$C$14</definedName>
    <definedName name="_11_A身体６．０">'[1]_11_居宅介護（名前定義）'!$C$15</definedName>
    <definedName name="_11_A身体６．５">'[1]_11_居宅介護（名前定義）'!$C$16</definedName>
    <definedName name="_11_A身体７．０">'[1]_11_居宅介護（名前定義）'!$C$17</definedName>
    <definedName name="_11_A身体７．５">'[1]_11_居宅介護（名前定義）'!$C$18</definedName>
    <definedName name="_11_A身体８．０">'[1]_11_居宅介護（名前定義）'!$C$19</definedName>
    <definedName name="_11_A身体８．５">'[1]_11_居宅介護（名前定義）'!$C$20</definedName>
    <definedName name="_11_A身体９．０">'[1]_11_居宅介護（名前定義）'!$C$21</definedName>
    <definedName name="_11_A身体９．５">'[1]_11_居宅介護（名前定義）'!$C$22</definedName>
    <definedName name="_11_A身体増０．５">'[1]_11_居宅介護（名前定義）'!$C$25</definedName>
    <definedName name="_11_A身体増１．０">'[1]_11_居宅介護（名前定義）'!$C$26</definedName>
    <definedName name="_11_A身体増１．５">'[1]_11_居宅介護（名前定義）'!$C$27</definedName>
    <definedName name="_11_A身体増１０．０">'[1]_11_居宅介護（名前定義）'!$C$44</definedName>
    <definedName name="_11_A身体増１０．５">'[1]_11_居宅介護（名前定義）'!$C$45</definedName>
    <definedName name="_11_A身体増２．０">'[1]_11_居宅介護（名前定義）'!$C$28</definedName>
    <definedName name="_11_A身体増２．５">'[1]_11_居宅介護（名前定義）'!$C$29</definedName>
    <definedName name="_11_A身体増３．０">'[1]_11_居宅介護（名前定義）'!$C$30</definedName>
    <definedName name="_11_A身体増３．５">'[1]_11_居宅介護（名前定義）'!$C$31</definedName>
    <definedName name="_11_A身体増４．０">'[1]_11_居宅介護（名前定義）'!$C$32</definedName>
    <definedName name="_11_A身体増４．５">'[1]_11_居宅介護（名前定義）'!$C$33</definedName>
    <definedName name="_11_A身体増５．０">'[1]_11_居宅介護（名前定義）'!$C$34</definedName>
    <definedName name="_11_A身体増５．５">'[1]_11_居宅介護（名前定義）'!$C$35</definedName>
    <definedName name="_11_A身体増６．０">'[1]_11_居宅介護（名前定義）'!$C$36</definedName>
    <definedName name="_11_A身体増６．５">'[1]_11_居宅介護（名前定義）'!$C$37</definedName>
    <definedName name="_11_A身体増７．０">'[1]_11_居宅介護（名前定義）'!$C$38</definedName>
    <definedName name="_11_A身体増７．５">'[1]_11_居宅介護（名前定義）'!$C$39</definedName>
    <definedName name="_11_A身体増８．０">'[1]_11_居宅介護（名前定義）'!$C$40</definedName>
    <definedName name="_11_A身体増８．５">'[1]_11_居宅介護（名前定義）'!$C$41</definedName>
    <definedName name="_11_A身体増９．０">'[1]_11_居宅介護（名前定義）'!$C$42</definedName>
    <definedName name="_11_A身体増９．５">'[1]_11_居宅介護（名前定義）'!$C$43</definedName>
    <definedName name="_11_A通院１０．５">'[1]_11_居宅介護（名前定義）'!$C$87</definedName>
    <definedName name="_11_A通院１１．０">'[1]_11_居宅介護（名前定義）'!$C$88</definedName>
    <definedName name="_11_A通院１１．５">'[1]_11_居宅介護（名前定義）'!$C$89</definedName>
    <definedName name="_11_A通院１１０．０">'[1]_11_居宅介護（名前定義）'!$C$106</definedName>
    <definedName name="_11_A通院１１０．５">'[1]_11_居宅介護（名前定義）'!$C$107</definedName>
    <definedName name="_11_A通院１２．０">'[1]_11_居宅介護（名前定義）'!$C$90</definedName>
    <definedName name="_11_A通院１２．５">'[1]_11_居宅介護（名前定義）'!$C$91</definedName>
    <definedName name="_11_A通院１３．０">'[1]_11_居宅介護（名前定義）'!$C$92</definedName>
    <definedName name="_11_A通院１３．５">'[1]_11_居宅介護（名前定義）'!$C$93</definedName>
    <definedName name="_11_A通院１４．０">'[1]_11_居宅介護（名前定義）'!$C$94</definedName>
    <definedName name="_11_A通院１４．５">'[1]_11_居宅介護（名前定義）'!$C$95</definedName>
    <definedName name="_11_A通院１５．０">'[1]_11_居宅介護（名前定義）'!$C$96</definedName>
    <definedName name="_11_A通院１５．５">'[1]_11_居宅介護（名前定義）'!$C$97</definedName>
    <definedName name="_11_A通院１６．０">'[1]_11_居宅介護（名前定義）'!$C$98</definedName>
    <definedName name="_11_A通院１６．５">'[1]_11_居宅介護（名前定義）'!$C$99</definedName>
    <definedName name="_11_A通院１７．０">'[1]_11_居宅介護（名前定義）'!$C$100</definedName>
    <definedName name="_11_A通院１７．５">'[1]_11_居宅介護（名前定義）'!$C$101</definedName>
    <definedName name="_11_A通院１８．０">'[1]_11_居宅介護（名前定義）'!$C$102</definedName>
    <definedName name="_11_A通院１８．５">'[1]_11_居宅介護（名前定義）'!$C$103</definedName>
    <definedName name="_11_A通院１９．０">'[1]_11_居宅介護（名前定義）'!$C$104</definedName>
    <definedName name="_11_A通院１９．５">'[1]_11_居宅介護（名前定義）'!$C$105</definedName>
    <definedName name="_11_A通院１増０．５">'[1]_11_居宅介護（名前定義）'!$C$108</definedName>
    <definedName name="_11_A通院１増１．０">'[1]_11_居宅介護（名前定義）'!$C$109</definedName>
    <definedName name="_11_A通院１増１．５">'[1]_11_居宅介護（名前定義）'!$C$110</definedName>
    <definedName name="_11_A通院１増１０．０">'[1]_11_居宅介護（名前定義）'!$C$127</definedName>
    <definedName name="_11_A通院１増１０．５">'[1]_11_居宅介護（名前定義）'!$C$128</definedName>
    <definedName name="_11_A通院１増２．０">'[1]_11_居宅介護（名前定義）'!$C$111</definedName>
    <definedName name="_11_A通院１増２．５">'[1]_11_居宅介護（名前定義）'!$C$112</definedName>
    <definedName name="_11_A通院１増３．０">'[1]_11_居宅介護（名前定義）'!$C$113</definedName>
    <definedName name="_11_A通院１増３．５">'[1]_11_居宅介護（名前定義）'!$C$114</definedName>
    <definedName name="_11_A通院１増４．０">'[1]_11_居宅介護（名前定義）'!$C$115</definedName>
    <definedName name="_11_A通院１増４．５">'[1]_11_居宅介護（名前定義）'!$C$116</definedName>
    <definedName name="_11_A通院１増５．０">'[1]_11_居宅介護（名前定義）'!$C$117</definedName>
    <definedName name="_11_A通院１増５．５">'[1]_11_居宅介護（名前定義）'!$C$118</definedName>
    <definedName name="_11_A通院１増６．０">'[1]_11_居宅介護（名前定義）'!$C$119</definedName>
    <definedName name="_11_A通院１増６．５">'[1]_11_居宅介護（名前定義）'!$C$120</definedName>
    <definedName name="_11_A通院１増７．０">'[1]_11_居宅介護（名前定義）'!$C$121</definedName>
    <definedName name="_11_A通院１増７．５">'[1]_11_居宅介護（名前定義）'!$C$122</definedName>
    <definedName name="_11_A通院１増８．０">'[1]_11_居宅介護（名前定義）'!$C$123</definedName>
    <definedName name="_11_A通院１増８．５">'[1]_11_居宅介護（名前定義）'!$C$124</definedName>
    <definedName name="_11_A通院１増９．０">'[1]_11_居宅介護（名前定義）'!$C$125</definedName>
    <definedName name="_11_A通院１増９．５">'[1]_11_居宅介護（名前定義）'!$C$126</definedName>
    <definedName name="_11_A通院２０．５">'[1]_11_居宅介護（名前定義）'!$C$212</definedName>
    <definedName name="_11_A通院２１．０">'[1]_11_居宅介護（名前定義）'!$C$213</definedName>
    <definedName name="_11_A通院２１．５">'[1]_11_居宅介護（名前定義）'!$C$214</definedName>
    <definedName name="_11_A通院２１０．０">'[1]_11_居宅介護（名前定義）'!$C$231</definedName>
    <definedName name="_11_A通院２１０．５">'[1]_11_居宅介護（名前定義）'!$C$232</definedName>
    <definedName name="_11_A通院２２．０">'[1]_11_居宅介護（名前定義）'!$C$215</definedName>
    <definedName name="_11_A通院２２．５">'[1]_11_居宅介護（名前定義）'!$C$216</definedName>
    <definedName name="_11_A通院２３．０">'[1]_11_居宅介護（名前定義）'!$C$217</definedName>
    <definedName name="_11_A通院２３．５">'[1]_11_居宅介護（名前定義）'!$C$218</definedName>
    <definedName name="_11_A通院２４．０">'[1]_11_居宅介護（名前定義）'!$C$219</definedName>
    <definedName name="_11_A通院２４．５">'[1]_11_居宅介護（名前定義）'!$C$220</definedName>
    <definedName name="_11_A通院２５．０">'[1]_11_居宅介護（名前定義）'!$C$221</definedName>
    <definedName name="_11_A通院２５．５">'[1]_11_居宅介護（名前定義）'!$C$222</definedName>
    <definedName name="_11_A通院２６．０">'[1]_11_居宅介護（名前定義）'!$C$223</definedName>
    <definedName name="_11_A通院２６．５">'[1]_11_居宅介護（名前定義）'!$C$224</definedName>
    <definedName name="_11_A通院２７．０">'[1]_11_居宅介護（名前定義）'!$C$225</definedName>
    <definedName name="_11_A通院２７．５">'[1]_11_居宅介護（名前定義）'!$C$226</definedName>
    <definedName name="_11_A通院２８．０">'[1]_11_居宅介護（名前定義）'!$C$227</definedName>
    <definedName name="_11_A通院２８．５">'[1]_11_居宅介護（名前定義）'!$C$228</definedName>
    <definedName name="_11_A通院２９．０">'[1]_11_居宅介護（名前定義）'!$C$229</definedName>
    <definedName name="_11_A通院２９．５">'[1]_11_居宅介護（名前定義）'!$C$230</definedName>
    <definedName name="_11_A通院２増０．５">'[1]_11_居宅介護（名前定義）'!$C$233</definedName>
    <definedName name="_11_A通院２増１．０">'[1]_11_居宅介護（名前定義）'!$C$234</definedName>
    <definedName name="_11_A通院２増１．５">'[1]_11_居宅介護（名前定義）'!$C$235</definedName>
    <definedName name="_11_A通院２増１０．０">'[1]_11_居宅介護（名前定義）'!$C$252</definedName>
    <definedName name="_11_A通院２増１０．５">'[1]_11_居宅介護（名前定義）'!$C$253</definedName>
    <definedName name="_11_A通院２増２．０">'[1]_11_居宅介護（名前定義）'!$C$236</definedName>
    <definedName name="_11_A通院２増２．５">'[1]_11_居宅介護（名前定義）'!$C$237</definedName>
    <definedName name="_11_A通院２増３．０">'[1]_11_居宅介護（名前定義）'!$C$238</definedName>
    <definedName name="_11_A通院２増３．５">'[1]_11_居宅介護（名前定義）'!$C$239</definedName>
    <definedName name="_11_A通院２増４．０">'[1]_11_居宅介護（名前定義）'!$C$240</definedName>
    <definedName name="_11_A通院２増４．５">'[1]_11_居宅介護（名前定義）'!$C$241</definedName>
    <definedName name="_11_A通院２増５．０">'[1]_11_居宅介護（名前定義）'!$C$242</definedName>
    <definedName name="_11_A通院２増５．５">'[1]_11_居宅介護（名前定義）'!$C$243</definedName>
    <definedName name="_11_A通院２増６．０">'[1]_11_居宅介護（名前定義）'!$C$244</definedName>
    <definedName name="_11_A通院２増６．５">'[1]_11_居宅介護（名前定義）'!$C$245</definedName>
    <definedName name="_11_A通院２増７．０">'[1]_11_居宅介護（名前定義）'!$C$246</definedName>
    <definedName name="_11_A通院２増７．５">'[1]_11_居宅介護（名前定義）'!$C$247</definedName>
    <definedName name="_11_A通院２増８．０">'[1]_11_居宅介護（名前定義）'!$C$248</definedName>
    <definedName name="_11_A通院２増８．５">'[1]_11_居宅介護（名前定義）'!$C$249</definedName>
    <definedName name="_11_A通院２増９．０">'[1]_11_居宅介護（名前定義）'!$C$250</definedName>
    <definedName name="_11_A通院２増９．５">'[1]_11_居宅介護（名前定義）'!$C$251</definedName>
    <definedName name="_11_A通院乗降">'[1]_11_居宅介護（名前定義）'!$C$381</definedName>
    <definedName name="_11_B家事０．５＿０．２５">'[1]_11_居宅介護（名前定義）'!$C$294</definedName>
    <definedName name="_11_B家事０．５＿０．５">'[1]_11_居宅介護（名前定義）'!$C$295</definedName>
    <definedName name="_11_B家事０．５＿０．７５">'[1]_11_居宅介護（名前定義）'!$C$296</definedName>
    <definedName name="_11_B家事０．５＿１．０">'[1]_11_居宅介護（名前定義）'!$C$297</definedName>
    <definedName name="_11_B家事０．７５＿０．２５">'[1]_11_居宅介護（名前定義）'!$C$298</definedName>
    <definedName name="_11_B家事０．７５＿０．５">'[1]_11_居宅介護（名前定義）'!$C$299</definedName>
    <definedName name="_11_B家事０．７５＿０．７５">'[1]_11_居宅介護（名前定義）'!$C$300</definedName>
    <definedName name="_11_B家事１．０＿０．２５">'[1]_11_居宅介護（名前定義）'!$C$301</definedName>
    <definedName name="_11_B家事１．０＿０．５">'[1]_11_居宅介護（名前定義）'!$C$302</definedName>
    <definedName name="_11_B家事１．２５＿０．２５">'[1]_11_居宅介護（名前定義）'!$C$303</definedName>
    <definedName name="_11_B重度研修１．０＿０．５">'[1]_11_居宅介護（名前定義）'!$C$284</definedName>
    <definedName name="_11_B重度研修１．０＿１．０">'[1]_11_居宅介護（名前定義）'!$C$285</definedName>
    <definedName name="_11_B重度研修１．０＿１．５">'[1]_11_居宅介護（名前定義）'!$C$286</definedName>
    <definedName name="_11_B重度研修１．０＿２．０">'[1]_11_居宅介護（名前定義）'!$C$287</definedName>
    <definedName name="_11_B重度研修１．５＿０．５">'[1]_11_居宅介護（名前定義）'!$C$288</definedName>
    <definedName name="_11_B重度研修１．５＿１．０">'[1]_11_居宅介護（名前定義）'!$C$289</definedName>
    <definedName name="_11_B重度研修１．５＿１．５">'[1]_11_居宅介護（名前定義）'!$C$290</definedName>
    <definedName name="_11_B重度研修２．０＿０．５">'[1]_11_居宅介護（名前定義）'!$C$291</definedName>
    <definedName name="_11_B重度研修２．０＿１．０">'[1]_11_居宅介護（名前定義）'!$C$292</definedName>
    <definedName name="_11_B重度研修２．５＿０．５">'[1]_11_居宅介護（名前定義）'!$C$293</definedName>
    <definedName name="_11_B身体０．５＿０．５">'[1]_11_居宅介護（名前定義）'!$C$254</definedName>
    <definedName name="_11_B身体０．５＿１．０">'[1]_11_居宅介護（名前定義）'!$C$255</definedName>
    <definedName name="_11_B身体０．５＿１．５">'[1]_11_居宅介護（名前定義）'!$C$256</definedName>
    <definedName name="_11_B身体０．５＿２．０">'[1]_11_居宅介護（名前定義）'!$C$257</definedName>
    <definedName name="_11_B身体０．５＿２．５">'[1]_11_居宅介護（名前定義）'!$C$258</definedName>
    <definedName name="_11_B身体１．０＿０．５">'[1]_11_居宅介護（名前定義）'!$C$259</definedName>
    <definedName name="_11_B身体１．０＿１．０">'[1]_11_居宅介護（名前定義）'!$C$260</definedName>
    <definedName name="_11_B身体１．０＿１．５">'[1]_11_居宅介護（名前定義）'!$C$261</definedName>
    <definedName name="_11_B身体１．０＿２．０">'[1]_11_居宅介護（名前定義）'!$C$262</definedName>
    <definedName name="_11_B身体１．５＿０．５">'[1]_11_居宅介護（名前定義）'!$C$263</definedName>
    <definedName name="_11_B身体１．５＿１．０">'[1]_11_居宅介護（名前定義）'!$C$264</definedName>
    <definedName name="_11_B身体１．５＿１．５">'[1]_11_居宅介護（名前定義）'!$C$265</definedName>
    <definedName name="_11_B身体２．０＿０．５">'[1]_11_居宅介護（名前定義）'!$C$266</definedName>
    <definedName name="_11_B身体２．０＿１．０">'[1]_11_居宅介護（名前定義）'!$C$267</definedName>
    <definedName name="_11_B身体２．５＿０．５">'[1]_11_居宅介護（名前定義）'!$C$268</definedName>
    <definedName name="_11_B通院１０．５＿０．５">'[1]_11_居宅介護（名前定義）'!$C$269</definedName>
    <definedName name="_11_B通院１０．５＿１．０">'[1]_11_居宅介護（名前定義）'!$C$270</definedName>
    <definedName name="_11_B通院１０．５＿１．５">'[1]_11_居宅介護（名前定義）'!$C$271</definedName>
    <definedName name="_11_B通院１０．５＿２．０">'[1]_11_居宅介護（名前定義）'!$C$272</definedName>
    <definedName name="_11_B通院１０．５＿２．５">'[1]_11_居宅介護（名前定義）'!$C$273</definedName>
    <definedName name="_11_B通院１１．０＿０．５">'[1]_11_居宅介護（名前定義）'!$C$274</definedName>
    <definedName name="_11_B通院１１．０＿１．０">'[1]_11_居宅介護（名前定義）'!$C$275</definedName>
    <definedName name="_11_B通院１１．０＿１．５">'[1]_11_居宅介護（名前定義）'!$C$276</definedName>
    <definedName name="_11_B通院１１．０＿２．０">'[1]_11_居宅介護（名前定義）'!$C$277</definedName>
    <definedName name="_11_B通院１１．５＿０．５">'[1]_11_居宅介護（名前定義）'!$C$278</definedName>
    <definedName name="_11_B通院１１．５＿１．０">'[1]_11_居宅介護（名前定義）'!$C$279</definedName>
    <definedName name="_11_B通院１１．５＿１．５">'[1]_11_居宅介護（名前定義）'!$C$280</definedName>
    <definedName name="_11_B通院１２．０＿０．５">'[1]_11_居宅介護（名前定義）'!$C$281</definedName>
    <definedName name="_11_B通院１２．０＿１．０">'[1]_11_居宅介護（名前定義）'!$C$282</definedName>
    <definedName name="_11_B通院１２．５＿０．５">'[1]_11_居宅介護（名前定義）'!$C$283</definedName>
    <definedName name="_11_B通院２０．５＿０．５">'[1]_11_居宅介護（名前定義）'!$C$304</definedName>
    <definedName name="_11_B通院２０．５＿１．０">'[1]_11_居宅介護（名前定義）'!$C$305</definedName>
    <definedName name="_11_B通院２１．０＿０．５">'[1]_11_居宅介護（名前定義）'!$C$306</definedName>
    <definedName name="_11_C家事０．５＿０．２５＿０．２５">'[1]_11_居宅介護（名前定義）'!$C$357</definedName>
    <definedName name="_11_C家事０．５＿０．２５＿０．５">'[1]_11_居宅介護（名前定義）'!$C$358</definedName>
    <definedName name="_11_C家事０．５＿０．２５＿０．７５">'[1]_11_居宅介護（名前定義）'!$C$359</definedName>
    <definedName name="_11_C家事０．５＿０．５＿０．２５">'[1]_11_居宅介護（名前定義）'!$C$360</definedName>
    <definedName name="_11_C家事０．５＿０．５＿０．５">'[1]_11_居宅介護（名前定義）'!$C$361</definedName>
    <definedName name="_11_C家事０．５＿０．７５＿０．２５">'[1]_11_居宅介護（名前定義）'!$C$362</definedName>
    <definedName name="_11_C家事０．７５＿０．２５＿０．２５">'[1]_11_居宅介護（名前定義）'!$C$363</definedName>
    <definedName name="_11_C家事０．７５＿０．２５＿０．５">'[1]_11_居宅介護（名前定義）'!$C$364</definedName>
    <definedName name="_11_C家事０．７５＿０．５＿０．２５">'[1]_11_居宅介護（名前定義）'!$C$365</definedName>
    <definedName name="_11_C家事１．０＿０．２５＿０．２５">'[1]_11_居宅介護（名前定義）'!$C$366</definedName>
    <definedName name="_11_C重度研修１．０＿０．５＿０．５">'[1]_11_居宅介護（名前定義）'!$C$347</definedName>
    <definedName name="_11_C重度研修１．０＿０．５＿１．０">'[1]_11_居宅介護（名前定義）'!$C$348</definedName>
    <definedName name="_11_C重度研修１．０＿０．５＿１．５">'[1]_11_居宅介護（名前定義）'!$C$349</definedName>
    <definedName name="_11_C重度研修１．０＿１．０＿０．５">'[1]_11_居宅介護（名前定義）'!$C$350</definedName>
    <definedName name="_11_C重度研修１．０＿１．０＿１．０">'[1]_11_居宅介護（名前定義）'!$C$351</definedName>
    <definedName name="_11_C重度研修１．０＿１．５＿０．５">'[1]_11_居宅介護（名前定義）'!$C$352</definedName>
    <definedName name="_11_C重度研修１．５＿０．５＿０．５">'[1]_11_居宅介護（名前定義）'!$C$353</definedName>
    <definedName name="_11_C重度研修１．５＿０．５＿１．０">'[1]_11_居宅介護（名前定義）'!$C$354</definedName>
    <definedName name="_11_C重度研修１．５＿１．０＿０．５">'[1]_11_居宅介護（名前定義）'!$C$355</definedName>
    <definedName name="_11_C重度研修２．０＿０．５＿０．５">'[1]_11_居宅介護（名前定義）'!$C$356</definedName>
    <definedName name="_11_C身体０．５＿０．５＿０．５">'[1]_11_居宅介護（名前定義）'!$C$307</definedName>
    <definedName name="_11_C身体０．５＿０．５＿１．０">'[1]_11_居宅介護（名前定義）'!$C$308</definedName>
    <definedName name="_11_C身体０．５＿０．５＿１．５">'[1]_11_居宅介護（名前定義）'!$C$309</definedName>
    <definedName name="_11_C身体０．５＿０．５＿２．０">'[1]_11_居宅介護（名前定義）'!$C$310</definedName>
    <definedName name="_11_C身体０．５＿１．０＿０．５">'[1]_11_居宅介護（名前定義）'!$C$311</definedName>
    <definedName name="_11_C身体０．５＿１．０＿１．０">'[1]_11_居宅介護（名前定義）'!$C$312</definedName>
    <definedName name="_11_C身体０．５＿１．０＿１．５">'[1]_11_居宅介護（名前定義）'!$C$313</definedName>
    <definedName name="_11_C身体０．５＿１．５＿０．５">'[1]_11_居宅介護（名前定義）'!$C$314</definedName>
    <definedName name="_11_C身体０．５＿１．５＿１．０">'[1]_11_居宅介護（名前定義）'!$C$315</definedName>
    <definedName name="_11_C身体０．５＿２．０＿０．５">'[1]_11_居宅介護（名前定義）'!$C$316</definedName>
    <definedName name="_11_C身体１．０＿０．５＿０．５">'[1]_11_居宅介護（名前定義）'!$C$317</definedName>
    <definedName name="_11_C身体１．０＿０．５＿１．０">'[1]_11_居宅介護（名前定義）'!$C$318</definedName>
    <definedName name="_11_C身体１．０＿０．５＿１．５">'[1]_11_居宅介護（名前定義）'!$C$319</definedName>
    <definedName name="_11_C身体１．０＿１．０＿０．５">'[1]_11_居宅介護（名前定義）'!$C$320</definedName>
    <definedName name="_11_C身体１．０＿１．０＿１．０">'[1]_11_居宅介護（名前定義）'!$C$321</definedName>
    <definedName name="_11_C身体１．０＿１．５＿０．５">'[1]_11_居宅介護（名前定義）'!$C$322</definedName>
    <definedName name="_11_C身体１．５＿０．５＿０．５">'[1]_11_居宅介護（名前定義）'!$C$323</definedName>
    <definedName name="_11_C身体１．５＿０．５＿１．０">'[1]_11_居宅介護（名前定義）'!$C$324</definedName>
    <definedName name="_11_C身体１．５＿１．０＿０．５">'[1]_11_居宅介護（名前定義）'!$C$325</definedName>
    <definedName name="_11_C身体２．０＿０．５＿０．５">'[1]_11_居宅介護（名前定義）'!$C$326</definedName>
    <definedName name="_11_C通院１０．５＿０．５＿０．５">'[1]_11_居宅介護（名前定義）'!$C$327</definedName>
    <definedName name="_11_C通院１０．５＿０．５＿１．０">'[1]_11_居宅介護（名前定義）'!$C$328</definedName>
    <definedName name="_11_C通院１０．５＿０．５＿１．５">'[1]_11_居宅介護（名前定義）'!$C$329</definedName>
    <definedName name="_11_C通院１０．５＿０．５＿２．０">'[1]_11_居宅介護（名前定義）'!$C$330</definedName>
    <definedName name="_11_C通院１０．５＿１．０＿０．５">'[1]_11_居宅介護（名前定義）'!$C$331</definedName>
    <definedName name="_11_C通院１０．５＿１．０＿１．０">'[1]_11_居宅介護（名前定義）'!$C$332</definedName>
    <definedName name="_11_C通院１０．５＿１．０＿１．５">'[1]_11_居宅介護（名前定義）'!$C$333</definedName>
    <definedName name="_11_C通院１０．５＿１．５＿０．５">'[1]_11_居宅介護（名前定義）'!$C$334</definedName>
    <definedName name="_11_C通院１０．５＿１．５＿１．０">'[1]_11_居宅介護（名前定義）'!$C$335</definedName>
    <definedName name="_11_C通院１０．５＿２．０＿０．５">'[1]_11_居宅介護（名前定義）'!$C$336</definedName>
    <definedName name="_11_C通院１１．０＿０．５＿０．５">'[1]_11_居宅介護（名前定義）'!$C$337</definedName>
    <definedName name="_11_C通院１１．０＿０．５＿１．０">'[1]_11_居宅介護（名前定義）'!$C$338</definedName>
    <definedName name="_11_C通院１１．０＿０．５＿１．５">'[1]_11_居宅介護（名前定義）'!$C$339</definedName>
    <definedName name="_11_C通院１１．０＿１．０＿０．５">'[1]_11_居宅介護（名前定義）'!$C$340</definedName>
    <definedName name="_11_C通院１１．０＿１．０＿１．０">'[1]_11_居宅介護（名前定義）'!$C$341</definedName>
    <definedName name="_11_C通院１１．０＿１．５＿０．５">'[1]_11_居宅介護（名前定義）'!$C$342</definedName>
    <definedName name="_11_C通院１１．５＿０．５＿０．５">'[1]_11_居宅介護（名前定義）'!$C$343</definedName>
    <definedName name="_11_C通院１１．５＿０．５＿１．０">'[1]_11_居宅介護（名前定義）'!$C$344</definedName>
    <definedName name="_11_C通院１１．５＿１．０＿０．５">'[1]_11_居宅介護（名前定義）'!$C$345</definedName>
    <definedName name="_11_C通院１２．０＿０．５＿０．５">'[1]_11_居宅介護（名前定義）'!$C$346</definedName>
    <definedName name="_11_C通院２０．５＿０．５＿０．５">'[1]_11_居宅介護（名前定義）'!$C$367</definedName>
    <definedName name="_11・２人">'[1]_11_居宅介護（名前定義）'!$C$368</definedName>
    <definedName name="_11・A深夜">'[1]_11_居宅介護（名前定義）'!$C$369</definedName>
    <definedName name="_11・A早朝">'[1]_11_居宅介護（名前定義）'!$C$370</definedName>
    <definedName name="_11・A夜間">'[1]_11_居宅介護（名前定義）'!$C$371</definedName>
    <definedName name="_11・B深夜">'[1]_11_居宅介護（名前定義）'!$C$372</definedName>
    <definedName name="_11・B早朝">'[1]_11_居宅介護（名前定義）'!$C$373</definedName>
    <definedName name="_11・B夜間">'[1]_11_居宅介護（名前定義）'!$C$374</definedName>
    <definedName name="_11・C深夜">'[1]_11_居宅介護（名前定義）'!$C$375</definedName>
    <definedName name="_11・C夜間">'[1]_11_居宅介護（名前定義）'!$C$376</definedName>
    <definedName name="_11・基礎１">'[1]_11_居宅介護（名前定義）'!$C$377</definedName>
    <definedName name="_11・基礎２">'[1]_11_居宅介護（名前定義）'!$C$378</definedName>
    <definedName name="_11・重度研修">'[1]_11_居宅介護（名前定義）'!$C$379</definedName>
    <definedName name="_11・初任">'[1]_11_居宅介護（名前定義）'!$C$380</definedName>
    <definedName name="_11・同建１" localSheetId="4">'[1]_11_居宅介護（名前定義）'!#REF!</definedName>
    <definedName name="_11・同建１" localSheetId="0">'[1]_11_居宅介護（名前定義）'!#REF!</definedName>
    <definedName name="_11・同建１" localSheetId="1">'[1]_11_居宅介護（名前定義）'!#REF!</definedName>
    <definedName name="_11・同建１" localSheetId="5">'[1]_11_居宅介護（名前定義）'!#REF!</definedName>
    <definedName name="_11・同建１" localSheetId="2">'[1]_11_居宅介護（名前定義）'!#REF!</definedName>
    <definedName name="_11・同建１" localSheetId="3">'[1]_11_居宅介護（名前定義）'!#REF!</definedName>
    <definedName name="_11・同建１">'[1]_11_居宅介護（名前定義）'!#REF!</definedName>
    <definedName name="_11・同建２" localSheetId="4">'[1]_11_居宅介護（名前定義）'!#REF!</definedName>
    <definedName name="_11・同建２" localSheetId="0">'[1]_11_居宅介護（名前定義）'!#REF!</definedName>
    <definedName name="_11・同建２" localSheetId="1">'[1]_11_居宅介護（名前定義）'!#REF!</definedName>
    <definedName name="_11・同建２" localSheetId="5">'[1]_11_居宅介護（名前定義）'!#REF!</definedName>
    <definedName name="_11・同建２" localSheetId="2">'[1]_11_居宅介護（名前定義）'!#REF!</definedName>
    <definedName name="_11・同建２" localSheetId="3">'[1]_11_居宅介護（名前定義）'!#REF!</definedName>
    <definedName name="_11・同建２">'[1]_11_居宅介護（名前定義）'!#REF!</definedName>
    <definedName name="_15_同援日０．５">'[1]_15_同行援護（名前定義）'!$C$4</definedName>
    <definedName name="_15_同援日０．５＿０．５">'[1]_15_同行援護（名前定義）'!$C$46</definedName>
    <definedName name="_15_同援日０．５＿０．５＿０．５">'[1]_15_同行援護（名前定義）'!$C$61</definedName>
    <definedName name="_15_同援日０．５＿０．５＿１．０">'[1]_15_同行援護（名前定義）'!$C$62</definedName>
    <definedName name="_15_同援日０．５＿０．５＿１．５">'[1]_15_同行援護（名前定義）'!$C$63</definedName>
    <definedName name="_15_同援日０．５＿０．５＿２．０">'[1]_15_同行援護（名前定義）'!$C$64</definedName>
    <definedName name="_15_同援日０．５＿１．０">'[1]_15_同行援護（名前定義）'!$C$47</definedName>
    <definedName name="_15_同援日０．５＿１．０＿０．５">'[1]_15_同行援護（名前定義）'!$C$65</definedName>
    <definedName name="_15_同援日０．５＿１．０＿１．０">'[1]_15_同行援護（名前定義）'!$C$66</definedName>
    <definedName name="_15_同援日０．５＿１．０＿１．５">'[1]_15_同行援護（名前定義）'!$C$67</definedName>
    <definedName name="_15_同援日０．５＿１．５">'[1]_15_同行援護（名前定義）'!$C$48</definedName>
    <definedName name="_15_同援日０．５＿１．５＿０．５">'[1]_15_同行援護（名前定義）'!$C$68</definedName>
    <definedName name="_15_同援日０．５＿１．５＿１．０">'[1]_15_同行援護（名前定義）'!$C$69</definedName>
    <definedName name="_15_同援日０．５＿２．０">'[1]_15_同行援護（名前定義）'!$C$49</definedName>
    <definedName name="_15_同援日０．５＿２．０＿０．５">'[1]_15_同行援護（名前定義）'!$C$70</definedName>
    <definedName name="_15_同援日０．５＿２．５">'[1]_15_同行援護（名前定義）'!$C$50</definedName>
    <definedName name="_15_同援日１．０">'[1]_15_同行援護（名前定義）'!$C$5</definedName>
    <definedName name="_15_同援日１．０＿０．５">'[1]_15_同行援護（名前定義）'!$C$51</definedName>
    <definedName name="_15_同援日１．０＿０．５＿０．５">'[1]_15_同行援護（名前定義）'!$C$71</definedName>
    <definedName name="_15_同援日１．０＿０．５＿１．０">'[1]_15_同行援護（名前定義）'!$C$72</definedName>
    <definedName name="_15_同援日１．０＿０．５＿１．５">'[1]_15_同行援護（名前定義）'!$C$73</definedName>
    <definedName name="_15_同援日１．０＿１．０">'[1]_15_同行援護（名前定義）'!$C$52</definedName>
    <definedName name="_15_同援日１．０＿１．０＿０．５">'[1]_15_同行援護（名前定義）'!$C$74</definedName>
    <definedName name="_15_同援日１．０＿１．０＿１．０">'[1]_15_同行援護（名前定義）'!$C$75</definedName>
    <definedName name="_15_同援日１．０＿１．５">'[1]_15_同行援護（名前定義）'!$C$53</definedName>
    <definedName name="_15_同援日１．０＿１．５＿０．５">'[1]_15_同行援護（名前定義）'!$C$76</definedName>
    <definedName name="_15_同援日１．０＿２．０">'[1]_15_同行援護（名前定義）'!$C$54</definedName>
    <definedName name="_15_同援日１．５">'[1]_15_同行援護（名前定義）'!$C$6</definedName>
    <definedName name="_15_同援日１．５＿０．５">'[1]_15_同行援護（名前定義）'!$C$55</definedName>
    <definedName name="_15_同援日１．５＿０．５＿０．５">'[1]_15_同行援護（名前定義）'!$C$77</definedName>
    <definedName name="_15_同援日１．５＿０．５＿１．０">'[1]_15_同行援護（名前定義）'!$C$78</definedName>
    <definedName name="_15_同援日１．５＿１．０">'[1]_15_同行援護（名前定義）'!$C$56</definedName>
    <definedName name="_15_同援日１．５＿１．０＿０．５">'[1]_15_同行援護（名前定義）'!$C$79</definedName>
    <definedName name="_15_同援日１．５＿１．５">'[1]_15_同行援護（名前定義）'!$C$57</definedName>
    <definedName name="_15_同援日１０．０">'[1]_15_同行援護（名前定義）'!$C$23</definedName>
    <definedName name="_15_同援日１０．５">'[1]_15_同行援護（名前定義）'!$C$24</definedName>
    <definedName name="_15_同援日２．０">'[1]_15_同行援護（名前定義）'!$C$7</definedName>
    <definedName name="_15_同援日２．０＿０．５">'[1]_15_同行援護（名前定義）'!$C$58</definedName>
    <definedName name="_15_同援日２．０＿０．５＿０．５">'[1]_15_同行援護（名前定義）'!$C$80</definedName>
    <definedName name="_15_同援日２．０＿１．０">'[1]_15_同行援護（名前定義）'!$C$59</definedName>
    <definedName name="_15_同援日２．５">'[1]_15_同行援護（名前定義）'!$C$8</definedName>
    <definedName name="_15_同援日２．５＿０．５">'[1]_15_同行援護（名前定義）'!$C$60</definedName>
    <definedName name="_15_同援日３．０">'[1]_15_同行援護（名前定義）'!$C$9</definedName>
    <definedName name="_15_同援日３．５">'[1]_15_同行援護（名前定義）'!$C$10</definedName>
    <definedName name="_15_同援日４．０">'[1]_15_同行援護（名前定義）'!$C$11</definedName>
    <definedName name="_15_同援日４．５">'[1]_15_同行援護（名前定義）'!$C$12</definedName>
    <definedName name="_15_同援日５．０">'[1]_15_同行援護（名前定義）'!$C$13</definedName>
    <definedName name="_15_同援日５．５">'[1]_15_同行援護（名前定義）'!$C$14</definedName>
    <definedName name="_15_同援日６．０">'[1]_15_同行援護（名前定義）'!$C$15</definedName>
    <definedName name="_15_同援日６．５">'[1]_15_同行援護（名前定義）'!$C$16</definedName>
    <definedName name="_15_同援日７．０">'[1]_15_同行援護（名前定義）'!$C$17</definedName>
    <definedName name="_15_同援日７．５">'[1]_15_同行援護（名前定義）'!$C$18</definedName>
    <definedName name="_15_同援日８．０">'[1]_15_同行援護（名前定義）'!$C$19</definedName>
    <definedName name="_15_同援日８．５">'[1]_15_同行援護（名前定義）'!$C$20</definedName>
    <definedName name="_15_同援日９．０">'[1]_15_同行援護（名前定義）'!$C$21</definedName>
    <definedName name="_15_同援日９．５">'[1]_15_同行援護（名前定義）'!$C$22</definedName>
    <definedName name="_15_同援日増０．５">'[1]_15_同行援護（名前定義）'!$C$25</definedName>
    <definedName name="_15_同援日増１．０">'[1]_15_同行援護（名前定義）'!$C$26</definedName>
    <definedName name="_15_同援日増１．５">'[1]_15_同行援護（名前定義）'!$C$27</definedName>
    <definedName name="_15_同援日増１０．０">'[1]_15_同行援護（名前定義）'!$C$44</definedName>
    <definedName name="_15_同援日増１０．５">'[1]_15_同行援護（名前定義）'!$C$45</definedName>
    <definedName name="_15_同援日増２．０">'[1]_15_同行援護（名前定義）'!$C$28</definedName>
    <definedName name="_15_同援日増２．５">'[1]_15_同行援護（名前定義）'!$C$29</definedName>
    <definedName name="_15_同援日増３．０">'[1]_15_同行援護（名前定義）'!$C$30</definedName>
    <definedName name="_15_同援日増３．５">'[1]_15_同行援護（名前定義）'!$C$31</definedName>
    <definedName name="_15_同援日増４．０">'[1]_15_同行援護（名前定義）'!$C$32</definedName>
    <definedName name="_15_同援日増４．５">'[1]_15_同行援護（名前定義）'!$C$33</definedName>
    <definedName name="_15_同援日増５．０">'[1]_15_同行援護（名前定義）'!$C$34</definedName>
    <definedName name="_15_同援日増５．５">'[1]_15_同行援護（名前定義）'!$C$35</definedName>
    <definedName name="_15_同援日増６．０">'[1]_15_同行援護（名前定義）'!$C$36</definedName>
    <definedName name="_15_同援日増６．５">'[1]_15_同行援護（名前定義）'!$C$37</definedName>
    <definedName name="_15_同援日増７．０">'[1]_15_同行援護（名前定義）'!$C$38</definedName>
    <definedName name="_15_同援日増７．５">'[1]_15_同行援護（名前定義）'!$C$39</definedName>
    <definedName name="_15_同援日増８．０">'[1]_15_同行援護（名前定義）'!$C$40</definedName>
    <definedName name="_15_同援日増８．５">'[1]_15_同行援護（名前定義）'!$C$41</definedName>
    <definedName name="_15_同援日増９．０">'[1]_15_同行援護（名前定義）'!$C$42</definedName>
    <definedName name="_15_同援日増９．５">'[1]_15_同行援護（名前定義）'!$C$43</definedName>
    <definedName name="_15・２人">'[1]_15_同行援護（名前定義）'!$C$83</definedName>
    <definedName name="_15・A深夜">'[1]_15_同行援護（名前定義）'!$C$84</definedName>
    <definedName name="_15・A早朝">'[1]_15_同行援護（名前定義）'!$C$85</definedName>
    <definedName name="_15・A夜間">'[1]_15_同行援護（名前定義）'!$C$86</definedName>
    <definedName name="_15・B深夜">'[1]_15_同行援護（名前定義）'!$C$87</definedName>
    <definedName name="_15・B早朝">'[1]_15_同行援護（名前定義）'!$C$88</definedName>
    <definedName name="_15・B夜間">'[1]_15_同行援護（名前定義）'!$C$89</definedName>
    <definedName name="_15・C深夜">'[1]_15_同行援護（名前定義）'!$C$90</definedName>
    <definedName name="_15・C夜間">'[1]_15_同行援護（名前定義）'!$C$91</definedName>
    <definedName name="_15・基礎２">'[1]_15_同行援護（名前定義）'!$C$81</definedName>
    <definedName name="_15・虐防措減算" localSheetId="4">'[1]_15_同行援護（名前定義）'!#REF!</definedName>
    <definedName name="_15・虐防措減算" localSheetId="5">'[1]_15_同行援護（名前定義）'!#REF!</definedName>
    <definedName name="_15・虐防措減算" localSheetId="2">'[1]_15_同行援護（名前定義）'!#REF!</definedName>
    <definedName name="_15・虐防措減算" localSheetId="3">'[1]_15_同行援護（名前定義）'!#REF!</definedName>
    <definedName name="_15・虐防措減算">'[1]_15_同行援護（名前定義）'!#REF!</definedName>
    <definedName name="_15・区３">'[1]_15_同行援護（名前定義）'!$C$93</definedName>
    <definedName name="_15・区４">'[1]_15_同行援護（名前定義）'!$C$94</definedName>
    <definedName name="_15・身拘廃減算" localSheetId="4">'[1]_15_同行援護（名前定義）'!#REF!</definedName>
    <definedName name="_15・身拘廃減算" localSheetId="5">'[1]_15_同行援護（名前定義）'!#REF!</definedName>
    <definedName name="_15・身拘廃減算" localSheetId="2">'[1]_15_同行援護（名前定義）'!#REF!</definedName>
    <definedName name="_15・身拘廃減算" localSheetId="3">'[1]_15_同行援護（名前定義）'!#REF!</definedName>
    <definedName name="_15・身拘廃減算">'[1]_15_同行援護（名前定義）'!#REF!</definedName>
    <definedName name="_15・通訳">'[1]_15_同行援護（名前定義）'!$C$82</definedName>
    <definedName name="_15・盲ろう">'[1]_15_同行援護（名前定義）'!$C$92</definedName>
    <definedName name="_xlnm._FilterDatabase" localSheetId="6" hidden="1">コード表!$A$2:$D$499</definedName>
    <definedName name="ｋ" localSheetId="4">'[1]_15_同行援護（名前定義）'!#REF!</definedName>
    <definedName name="ｋ" localSheetId="5">'[1]_15_同行援護（名前定義）'!#REF!</definedName>
    <definedName name="ｋ">'[1]_15_同行援護（名前定義）'!#REF!</definedName>
    <definedName name="_xlnm.Print_Area" localSheetId="6">コード表!$A$1:$D$499</definedName>
    <definedName name="_xlnm.Print_Area" localSheetId="4">'実績記録票 (通学支援対象)見本'!$A$2:$AK$39</definedName>
    <definedName name="_xlnm.Print_Area" localSheetId="0">'請求書(ｻｰﾋﾞｽ) '!$A$1:$AV$27</definedName>
    <definedName name="_xlnm.Print_Area" localSheetId="1">'請求書(加算)'!$A$1:$AV$28</definedName>
    <definedName name="_xlnm.Print_Area" localSheetId="5">'通学支援提供内訳書 (見本)'!$A$1:$AI$37</definedName>
    <definedName name="_xlnm.Print_Area" localSheetId="2">'明細書 (見本)'!$A$1:$AU$42</definedName>
    <definedName name="_xlnm.Print_Area" localSheetId="3">'明細書 (上限管理対象者用見本)'!$A$1:$AU$42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58" i="24" l="1"/>
  <c r="BE58" i="24"/>
  <c r="BF57" i="24"/>
  <c r="BE57" i="24"/>
  <c r="BF56" i="24"/>
  <c r="BE56" i="24"/>
  <c r="BF55" i="24"/>
  <c r="BE55" i="24"/>
  <c r="BF54" i="24"/>
  <c r="BE54" i="24"/>
  <c r="BF53" i="24"/>
  <c r="BE53" i="24"/>
  <c r="BF52" i="24"/>
  <c r="BE52" i="24"/>
  <c r="BF51" i="24"/>
  <c r="BE51" i="24"/>
  <c r="BF50" i="24"/>
  <c r="BE50" i="24"/>
  <c r="BF49" i="24"/>
  <c r="BE49" i="24"/>
  <c r="BF48" i="24"/>
  <c r="BE48" i="24"/>
  <c r="BF47" i="24"/>
  <c r="BE47" i="24"/>
  <c r="BF46" i="24"/>
  <c r="BE46" i="24"/>
  <c r="BF45" i="24"/>
  <c r="BE45" i="24"/>
  <c r="BF44" i="24"/>
  <c r="BE44" i="24"/>
  <c r="BF43" i="24"/>
  <c r="BE43" i="24"/>
  <c r="BF42" i="24"/>
  <c r="BE42" i="24"/>
  <c r="BF41" i="24"/>
  <c r="BE41" i="24"/>
  <c r="BF40" i="24"/>
  <c r="BE40" i="24"/>
  <c r="BF39" i="24"/>
  <c r="BE39" i="24"/>
  <c r="BF38" i="24"/>
  <c r="BE38" i="24"/>
  <c r="AX38" i="24"/>
  <c r="AN38" i="24"/>
  <c r="AM38" i="24"/>
  <c r="BF37" i="24"/>
  <c r="BE37" i="24"/>
  <c r="AY37" i="24"/>
  <c r="AX37" i="24"/>
  <c r="AP37" i="24"/>
  <c r="AN37" i="24"/>
  <c r="AM37" i="24"/>
  <c r="BF36" i="24"/>
  <c r="BE36" i="24"/>
  <c r="AY36" i="24"/>
  <c r="AX36" i="24"/>
  <c r="AP36" i="24"/>
  <c r="AN36" i="24"/>
  <c r="AM36" i="24"/>
  <c r="BF35" i="24"/>
  <c r="BE35" i="24"/>
  <c r="AY35" i="24"/>
  <c r="AX35" i="24"/>
  <c r="AP35" i="24"/>
  <c r="AN35" i="24"/>
  <c r="AM35" i="24"/>
  <c r="BF34" i="24"/>
  <c r="BE34" i="24"/>
  <c r="AY34" i="24"/>
  <c r="AX34" i="24"/>
  <c r="AP34" i="24"/>
  <c r="AN34" i="24"/>
  <c r="AM34" i="24"/>
  <c r="AY33" i="24"/>
  <c r="AX33" i="24"/>
  <c r="AP33" i="24"/>
  <c r="AM33" i="24"/>
  <c r="BF32" i="24"/>
  <c r="BE32" i="24"/>
  <c r="AP32" i="24"/>
  <c r="AN32" i="24"/>
  <c r="AM32" i="24"/>
  <c r="BF31" i="24"/>
  <c r="BE31" i="24"/>
  <c r="AX31" i="24"/>
  <c r="AV31" i="24"/>
  <c r="AO31" i="24"/>
  <c r="AP31" i="24" s="1"/>
  <c r="AN31" i="24"/>
  <c r="AM31" i="24"/>
  <c r="U31" i="24"/>
  <c r="AR31" i="24" s="1"/>
  <c r="J31" i="24"/>
  <c r="BF30" i="24"/>
  <c r="BE30" i="24"/>
  <c r="AX30" i="24"/>
  <c r="AV30" i="24"/>
  <c r="AJ30" i="24" s="1"/>
  <c r="AT30" i="24"/>
  <c r="AO30" i="24"/>
  <c r="AP30" i="24" s="1"/>
  <c r="AN30" i="24"/>
  <c r="AM30" i="24"/>
  <c r="U30" i="24"/>
  <c r="AU30" i="24" s="1"/>
  <c r="J30" i="24"/>
  <c r="BF29" i="24"/>
  <c r="BE29" i="24"/>
  <c r="AX29" i="24"/>
  <c r="AV29" i="24"/>
  <c r="AO29" i="24"/>
  <c r="AP29" i="24" s="1"/>
  <c r="AN29" i="24"/>
  <c r="AM29" i="24"/>
  <c r="U29" i="24"/>
  <c r="AT29" i="24" s="1"/>
  <c r="J29" i="24"/>
  <c r="BF28" i="24"/>
  <c r="BE28" i="24"/>
  <c r="AX28" i="24"/>
  <c r="AV28" i="24"/>
  <c r="AO28" i="24"/>
  <c r="AP28" i="24" s="1"/>
  <c r="AN28" i="24"/>
  <c r="AM28" i="24"/>
  <c r="U28" i="24"/>
  <c r="AY28" i="24" s="1"/>
  <c r="AZ28" i="24" s="1"/>
  <c r="J28" i="24"/>
  <c r="BF27" i="24"/>
  <c r="BE27" i="24"/>
  <c r="AX27" i="24"/>
  <c r="AV27" i="24"/>
  <c r="AL27" i="24" s="1"/>
  <c r="AT27" i="24"/>
  <c r="AS27" i="24"/>
  <c r="AO27" i="24"/>
  <c r="AP27" i="24" s="1"/>
  <c r="AN27" i="24"/>
  <c r="AM27" i="24"/>
  <c r="U27" i="24"/>
  <c r="AU27" i="24" s="1"/>
  <c r="J27" i="24"/>
  <c r="BF26" i="24"/>
  <c r="BE26" i="24"/>
  <c r="AX26" i="24"/>
  <c r="AV26" i="24"/>
  <c r="AS26" i="24"/>
  <c r="AO26" i="24"/>
  <c r="AP26" i="24" s="1"/>
  <c r="AN26" i="24"/>
  <c r="AM26" i="24"/>
  <c r="U26" i="24"/>
  <c r="AR26" i="24" s="1"/>
  <c r="J26" i="24"/>
  <c r="BF25" i="24"/>
  <c r="BE25" i="24"/>
  <c r="AX25" i="24"/>
  <c r="AV25" i="24"/>
  <c r="AL25" i="24" s="1"/>
  <c r="AU25" i="24"/>
  <c r="AO25" i="24"/>
  <c r="AP25" i="24" s="1"/>
  <c r="AN25" i="24"/>
  <c r="AM25" i="24"/>
  <c r="U25" i="24"/>
  <c r="AT25" i="24" s="1"/>
  <c r="J25" i="24"/>
  <c r="BF24" i="24"/>
  <c r="BE24" i="24"/>
  <c r="AX24" i="24"/>
  <c r="AV24" i="24"/>
  <c r="AL24" i="24" s="1"/>
  <c r="AU24" i="24"/>
  <c r="AT24" i="24"/>
  <c r="AS24" i="24"/>
  <c r="AR24" i="24"/>
  <c r="AO24" i="24"/>
  <c r="AP24" i="24" s="1"/>
  <c r="AN24" i="24"/>
  <c r="AM24" i="24"/>
  <c r="Y24" i="24"/>
  <c r="U24" i="24"/>
  <c r="AY24" i="24" s="1"/>
  <c r="AZ24" i="24" s="1"/>
  <c r="J24" i="24"/>
  <c r="BF23" i="24"/>
  <c r="BE23" i="24"/>
  <c r="AX23" i="24"/>
  <c r="AV23" i="24"/>
  <c r="AU23" i="24"/>
  <c r="AS23" i="24"/>
  <c r="AR23" i="24"/>
  <c r="AO23" i="24"/>
  <c r="AP23" i="24" s="1"/>
  <c r="AN23" i="24"/>
  <c r="AM23" i="24"/>
  <c r="Y23" i="24"/>
  <c r="U23" i="24"/>
  <c r="AY23" i="24" s="1"/>
  <c r="AZ23" i="24" s="1"/>
  <c r="J23" i="24"/>
  <c r="BF22" i="24"/>
  <c r="BE22" i="24"/>
  <c r="AX22" i="24"/>
  <c r="AV22" i="24"/>
  <c r="AJ22" i="24" s="1"/>
  <c r="AU22" i="24"/>
  <c r="AT22" i="24"/>
  <c r="AR22" i="24"/>
  <c r="AO22" i="24"/>
  <c r="AP22" i="24" s="1"/>
  <c r="AN22" i="24"/>
  <c r="AM22" i="24"/>
  <c r="Y22" i="24"/>
  <c r="U22" i="24"/>
  <c r="AS22" i="24" s="1"/>
  <c r="J22" i="24"/>
  <c r="BF21" i="24"/>
  <c r="BE21" i="24"/>
  <c r="AX21" i="24"/>
  <c r="AV21" i="24"/>
  <c r="AO21" i="24"/>
  <c r="AP21" i="24" s="1"/>
  <c r="AN21" i="24"/>
  <c r="AM21" i="24"/>
  <c r="U21" i="24"/>
  <c r="AT21" i="24" s="1"/>
  <c r="J21" i="24"/>
  <c r="BF20" i="24"/>
  <c r="BE20" i="24"/>
  <c r="AX20" i="24"/>
  <c r="AV20" i="24"/>
  <c r="AL20" i="24" s="1"/>
  <c r="AT20" i="24"/>
  <c r="AO20" i="24"/>
  <c r="AP20" i="24" s="1"/>
  <c r="AN20" i="24"/>
  <c r="AM20" i="24"/>
  <c r="U20" i="24"/>
  <c r="AY20" i="24" s="1"/>
  <c r="AZ20" i="24" s="1"/>
  <c r="J20" i="24"/>
  <c r="BF19" i="24"/>
  <c r="BE19" i="24"/>
  <c r="AX19" i="24"/>
  <c r="AV19" i="24"/>
  <c r="AO19" i="24"/>
  <c r="AP19" i="24" s="1"/>
  <c r="AN19" i="24"/>
  <c r="AM19" i="24"/>
  <c r="U19" i="24"/>
  <c r="AU19" i="24" s="1"/>
  <c r="J19" i="24"/>
  <c r="BF18" i="24"/>
  <c r="U18" i="24" s="1"/>
  <c r="AR18" i="24" s="1"/>
  <c r="BE18" i="24"/>
  <c r="AX18" i="24"/>
  <c r="AV18" i="24"/>
  <c r="AO18" i="24"/>
  <c r="AP18" i="24" s="1"/>
  <c r="AN18" i="24"/>
  <c r="AM18" i="24"/>
  <c r="J18" i="24"/>
  <c r="BF17" i="24"/>
  <c r="U17" i="24" s="1"/>
  <c r="BE17" i="24"/>
  <c r="AV17" i="24"/>
  <c r="AP17" i="24"/>
  <c r="AO17" i="24"/>
  <c r="AN17" i="24"/>
  <c r="AM17" i="24"/>
  <c r="J17" i="24"/>
  <c r="BF16" i="24"/>
  <c r="U16" i="24" s="1"/>
  <c r="BE16" i="24"/>
  <c r="AP16" i="24"/>
  <c r="AO16" i="24"/>
  <c r="AN16" i="24"/>
  <c r="AM16" i="24"/>
  <c r="J16" i="24"/>
  <c r="BF15" i="24"/>
  <c r="U15" i="24" s="1"/>
  <c r="BE15" i="24"/>
  <c r="AV15" i="24"/>
  <c r="AO15" i="24"/>
  <c r="AP15" i="24" s="1"/>
  <c r="AN15" i="24"/>
  <c r="AM15" i="24"/>
  <c r="J15" i="24"/>
  <c r="BF14" i="24"/>
  <c r="U14" i="24" s="1"/>
  <c r="BE14" i="24"/>
  <c r="AO14" i="24"/>
  <c r="AP14" i="24" s="1"/>
  <c r="AN14" i="24"/>
  <c r="AM14" i="24"/>
  <c r="J14" i="24"/>
  <c r="BF13" i="24"/>
  <c r="U13" i="24" s="1"/>
  <c r="BE13" i="24"/>
  <c r="AV13" i="24"/>
  <c r="AO13" i="24"/>
  <c r="AP13" i="24" s="1"/>
  <c r="AN13" i="24"/>
  <c r="AM13" i="24"/>
  <c r="J13" i="24"/>
  <c r="BF12" i="24"/>
  <c r="U12" i="24" s="1"/>
  <c r="BE12" i="24"/>
  <c r="AO12" i="24"/>
  <c r="AP12" i="24" s="1"/>
  <c r="AN12" i="24"/>
  <c r="AM12" i="24"/>
  <c r="J12" i="24"/>
  <c r="AZ11" i="24"/>
  <c r="AW11" i="24" s="1"/>
  <c r="AV11" i="24"/>
  <c r="AU11" i="24"/>
  <c r="AT11" i="24"/>
  <c r="AL11" i="24" s="1"/>
  <c r="AS11" i="24"/>
  <c r="AR11" i="24"/>
  <c r="AQ11" i="24"/>
  <c r="AP11" i="24"/>
  <c r="AO11" i="24"/>
  <c r="AK1" i="24"/>
  <c r="AJ1" i="24"/>
  <c r="AI1" i="24"/>
  <c r="AH1" i="24"/>
  <c r="AG1" i="24"/>
  <c r="AF1" i="24"/>
  <c r="AE1" i="24"/>
  <c r="AD1" i="24"/>
  <c r="AC1" i="24"/>
  <c r="AB1" i="24"/>
  <c r="AA1" i="24"/>
  <c r="Z1" i="24"/>
  <c r="Y1" i="24"/>
  <c r="X1" i="24"/>
  <c r="W1" i="24"/>
  <c r="V1" i="24"/>
  <c r="U1" i="24"/>
  <c r="T1" i="24"/>
  <c r="S1" i="24"/>
  <c r="R1" i="24"/>
  <c r="Q1" i="24"/>
  <c r="P1" i="24"/>
  <c r="O1" i="24"/>
  <c r="N1" i="24"/>
  <c r="M1" i="24"/>
  <c r="L1" i="24"/>
  <c r="K1" i="24"/>
  <c r="J1" i="24"/>
  <c r="I1" i="24"/>
  <c r="H1" i="24"/>
  <c r="G1" i="24"/>
  <c r="F1" i="24"/>
  <c r="E1" i="24"/>
  <c r="D1" i="24"/>
  <c r="C1" i="24"/>
  <c r="B1" i="24"/>
  <c r="AJ24" i="24" l="1"/>
  <c r="AS18" i="24"/>
  <c r="AL30" i="24"/>
  <c r="AL22" i="24"/>
  <c r="AQ20" i="24"/>
  <c r="AJ27" i="24"/>
  <c r="J32" i="24"/>
  <c r="AT12" i="24"/>
  <c r="U32" i="24"/>
  <c r="AR12" i="24"/>
  <c r="AY12" i="24"/>
  <c r="AZ12" i="24" s="1"/>
  <c r="AW12" i="24" s="1"/>
  <c r="AV12" i="24" s="1"/>
  <c r="AY16" i="24"/>
  <c r="AZ16" i="24" s="1"/>
  <c r="AR16" i="24"/>
  <c r="AT16" i="24"/>
  <c r="AT17" i="24"/>
  <c r="AQ17" i="24" s="1"/>
  <c r="AU17" i="24"/>
  <c r="AS17" i="24"/>
  <c r="AR17" i="24"/>
  <c r="AY17" i="24"/>
  <c r="AZ17" i="24" s="1"/>
  <c r="AL29" i="24"/>
  <c r="AJ29" i="24"/>
  <c r="AQ29" i="24"/>
  <c r="AR15" i="24"/>
  <c r="AU15" i="24"/>
  <c r="AT15" i="24"/>
  <c r="AY15" i="24"/>
  <c r="AZ15" i="24" s="1"/>
  <c r="AW15" i="24" s="1"/>
  <c r="AS15" i="24"/>
  <c r="AL21" i="24"/>
  <c r="AJ21" i="24"/>
  <c r="AQ21" i="24"/>
  <c r="AT14" i="24"/>
  <c r="AR14" i="24"/>
  <c r="AY14" i="24"/>
  <c r="AZ14" i="24" s="1"/>
  <c r="AR13" i="24"/>
  <c r="AY13" i="24"/>
  <c r="AZ13" i="24" s="1"/>
  <c r="AW13" i="24" s="1"/>
  <c r="AS13" i="24"/>
  <c r="AU13" i="24"/>
  <c r="AT13" i="24"/>
  <c r="AL13" i="24" s="1"/>
  <c r="AT18" i="24"/>
  <c r="AQ18" i="24" s="1"/>
  <c r="Y20" i="24"/>
  <c r="AR20" i="24"/>
  <c r="AU21" i="24"/>
  <c r="AQ25" i="24"/>
  <c r="AY25" i="24"/>
  <c r="AZ25" i="24" s="1"/>
  <c r="AT26" i="24"/>
  <c r="Y28" i="24"/>
  <c r="AR28" i="24"/>
  <c r="AU29" i="24"/>
  <c r="AS31" i="24"/>
  <c r="AU18" i="24"/>
  <c r="AJ20" i="24"/>
  <c r="AS20" i="24"/>
  <c r="AQ22" i="24"/>
  <c r="AY22" i="24"/>
  <c r="AZ22" i="24" s="1"/>
  <c r="AT23" i="24"/>
  <c r="Y25" i="24"/>
  <c r="AR25" i="24"/>
  <c r="AU26" i="24"/>
  <c r="AS28" i="24"/>
  <c r="AQ30" i="24"/>
  <c r="AY30" i="24"/>
  <c r="AZ30" i="24" s="1"/>
  <c r="AT31" i="24"/>
  <c r="AY19" i="24"/>
  <c r="AZ19" i="24" s="1"/>
  <c r="AJ25" i="24"/>
  <c r="AS25" i="24"/>
  <c r="AQ27" i="24"/>
  <c r="AY27" i="24"/>
  <c r="AZ27" i="24" s="1"/>
  <c r="AT28" i="24"/>
  <c r="AJ28" i="24" s="1"/>
  <c r="Y30" i="24"/>
  <c r="AR30" i="24"/>
  <c r="AU31" i="24"/>
  <c r="Y19" i="24"/>
  <c r="AR19" i="24"/>
  <c r="AU20" i="24"/>
  <c r="AQ24" i="24"/>
  <c r="Y27" i="24"/>
  <c r="AR27" i="24"/>
  <c r="AU28" i="24"/>
  <c r="AS30" i="24"/>
  <c r="AS19" i="24"/>
  <c r="AY21" i="24"/>
  <c r="AZ21" i="24" s="1"/>
  <c r="AY29" i="24"/>
  <c r="AZ29" i="24" s="1"/>
  <c r="AY18" i="24"/>
  <c r="AZ18" i="24" s="1"/>
  <c r="AT19" i="24"/>
  <c r="Y21" i="24"/>
  <c r="AR21" i="24"/>
  <c r="AY26" i="24"/>
  <c r="AZ26" i="24" s="1"/>
  <c r="Y29" i="24"/>
  <c r="AR29" i="24"/>
  <c r="AS21" i="24"/>
  <c r="Y26" i="24"/>
  <c r="AS29" i="24"/>
  <c r="AY31" i="24"/>
  <c r="AZ31" i="24" s="1"/>
  <c r="Y31" i="24"/>
  <c r="AJ18" i="24" l="1"/>
  <c r="AW31" i="24"/>
  <c r="AL18" i="24"/>
  <c r="AW19" i="24"/>
  <c r="Y15" i="24"/>
  <c r="AW17" i="24"/>
  <c r="Y17" i="24" s="1"/>
  <c r="AQ13" i="24"/>
  <c r="AJ19" i="24"/>
  <c r="AQ19" i="24"/>
  <c r="AW18" i="24"/>
  <c r="Y18" i="24" s="1"/>
  <c r="AW30" i="24"/>
  <c r="AW22" i="24"/>
  <c r="AL12" i="24"/>
  <c r="AJ12" i="24"/>
  <c r="AQ12" i="24"/>
  <c r="AL28" i="24"/>
  <c r="AJ26" i="24"/>
  <c r="AQ26" i="24"/>
  <c r="AL26" i="24"/>
  <c r="AQ28" i="24"/>
  <c r="Y12" i="24"/>
  <c r="AW29" i="24"/>
  <c r="AW27" i="24"/>
  <c r="AW25" i="24"/>
  <c r="AW24" i="24"/>
  <c r="AW14" i="24"/>
  <c r="AJ13" i="24"/>
  <c r="Y13" i="24" s="1"/>
  <c r="AX14" i="24"/>
  <c r="AL19" i="24"/>
  <c r="AW16" i="24"/>
  <c r="AS12" i="24"/>
  <c r="AQ31" i="24"/>
  <c r="AL31" i="24"/>
  <c r="AJ31" i="24"/>
  <c r="AX32" i="24" s="1"/>
  <c r="AQ23" i="24"/>
  <c r="AL23" i="24"/>
  <c r="AJ23" i="24"/>
  <c r="AW21" i="24"/>
  <c r="AW26" i="24"/>
  <c r="AL17" i="24"/>
  <c r="AJ17" i="24"/>
  <c r="AS32" i="24"/>
  <c r="AY32" i="24"/>
  <c r="AW23" i="24"/>
  <c r="AW28" i="24"/>
  <c r="AX13" i="24"/>
  <c r="AX16" i="24"/>
  <c r="AL15" i="24"/>
  <c r="AQ15" i="24"/>
  <c r="AJ15" i="24"/>
  <c r="AW20" i="24"/>
  <c r="AU12" i="24"/>
  <c r="AV14" i="24" l="1"/>
  <c r="Y14" i="24"/>
  <c r="AV16" i="24"/>
  <c r="AL14" i="24" l="1"/>
  <c r="AS14" i="24"/>
  <c r="Q33" i="24" s="1"/>
  <c r="AU14" i="24"/>
  <c r="H33" i="24" s="1"/>
  <c r="AI33" i="24" s="1"/>
  <c r="AX15" i="24"/>
  <c r="AJ16" i="24"/>
  <c r="Y16" i="24" s="1"/>
  <c r="AQ16" i="24"/>
  <c r="AL16" i="24"/>
  <c r="AU16" i="24"/>
  <c r="AS16" i="24"/>
  <c r="AX17" i="24"/>
  <c r="BF33" i="24" l="1"/>
  <c r="BE33" i="24"/>
  <c r="AN33" i="24"/>
  <c r="AQ14" i="24"/>
  <c r="AI35" i="24"/>
  <c r="AJ14" i="24"/>
  <c r="U27" i="8" l="1"/>
  <c r="E19" i="8"/>
  <c r="AC5" i="8"/>
  <c r="J25" i="8"/>
  <c r="AD34" i="23" l="1"/>
  <c r="AD35" i="23" l="1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J19" i="13"/>
  <c r="S22" i="9"/>
  <c r="Z30" i="9" l="1"/>
  <c r="B7" i="6" l="1"/>
  <c r="B6" i="6"/>
  <c r="B5" i="6"/>
  <c r="B4" i="6"/>
  <c r="G8" i="6" l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4" i="6"/>
  <c r="G5" i="6"/>
  <c r="G6" i="6"/>
  <c r="G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4" i="6"/>
  <c r="E5" i="6"/>
  <c r="E6" i="6"/>
  <c r="E7" i="6"/>
  <c r="E8" i="6"/>
  <c r="F8" i="6" s="1"/>
  <c r="J18" i="9" l="1"/>
  <c r="J19" i="9"/>
  <c r="J20" i="9"/>
  <c r="J21" i="9"/>
  <c r="J22" i="9"/>
  <c r="J23" i="9"/>
  <c r="J24" i="9"/>
  <c r="J25" i="9"/>
  <c r="J26" i="9"/>
  <c r="J27" i="9"/>
  <c r="J28" i="9"/>
  <c r="J29" i="9"/>
  <c r="J30" i="9"/>
  <c r="BB37" i="8" l="1"/>
  <c r="BB31" i="8"/>
  <c r="BB33" i="8"/>
  <c r="BB35" i="8"/>
  <c r="BB38" i="8"/>
  <c r="BB34" i="8"/>
  <c r="BB32" i="8"/>
  <c r="BB36" i="8"/>
  <c r="Z37" i="13"/>
  <c r="Z38" i="13" s="1"/>
  <c r="Z35" i="13"/>
  <c r="D32" i="13"/>
  <c r="Z30" i="13"/>
  <c r="Z29" i="13"/>
  <c r="Z28" i="13"/>
  <c r="Z27" i="13"/>
  <c r="Z26" i="13"/>
  <c r="J25" i="13"/>
  <c r="Z24" i="13"/>
  <c r="J23" i="13"/>
  <c r="Z22" i="13"/>
  <c r="S20" i="13"/>
  <c r="Z20" i="13" s="1"/>
  <c r="J20" i="13"/>
  <c r="S18" i="13"/>
  <c r="Z18" i="13" s="1"/>
  <c r="J18" i="13"/>
  <c r="S16" i="9"/>
  <c r="Z16" i="9" s="1"/>
  <c r="J16" i="9"/>
  <c r="S18" i="9"/>
  <c r="D5" i="6"/>
  <c r="J27" i="13" l="1"/>
  <c r="S27" i="13"/>
  <c r="Z23" i="13"/>
  <c r="S17" i="9"/>
  <c r="Z17" i="9" s="1"/>
  <c r="S19" i="13"/>
  <c r="Z19" i="13" s="1"/>
  <c r="J17" i="9"/>
  <c r="BD32" i="8"/>
  <c r="BD33" i="8"/>
  <c r="J24" i="13"/>
  <c r="S25" i="13"/>
  <c r="J29" i="13"/>
  <c r="S29" i="13"/>
  <c r="J22" i="13"/>
  <c r="S24" i="13"/>
  <c r="S22" i="13"/>
  <c r="S23" i="13"/>
  <c r="Z25" i="13"/>
  <c r="J21" i="13"/>
  <c r="S21" i="13"/>
  <c r="Z21" i="13" s="1"/>
  <c r="J26" i="13"/>
  <c r="J28" i="13"/>
  <c r="J30" i="13"/>
  <c r="S26" i="13"/>
  <c r="S28" i="13"/>
  <c r="S30" i="13"/>
  <c r="Z31" i="13" l="1"/>
  <c r="AY24" i="13" s="1"/>
  <c r="BD38" i="8"/>
  <c r="BD34" i="8"/>
  <c r="BD36" i="8"/>
  <c r="BD37" i="8"/>
  <c r="BD31" i="8"/>
  <c r="U25" i="8" s="1"/>
  <c r="BD35" i="8"/>
  <c r="AY25" i="13" l="1"/>
  <c r="AY22" i="13"/>
  <c r="AY21" i="13"/>
  <c r="AY19" i="13"/>
  <c r="AY23" i="13"/>
  <c r="AY18" i="13"/>
  <c r="Z32" i="13" s="1"/>
  <c r="W39" i="13" s="1"/>
  <c r="AY20" i="13"/>
  <c r="Z33" i="13" l="1"/>
  <c r="Z34" i="13" s="1"/>
  <c r="Z36" i="13" s="1"/>
  <c r="S28" i="9" l="1"/>
  <c r="S27" i="9"/>
  <c r="S26" i="9"/>
  <c r="Z26" i="9"/>
  <c r="S25" i="9"/>
  <c r="S24" i="9"/>
  <c r="S23" i="9"/>
  <c r="S20" i="9"/>
  <c r="S30" i="9"/>
  <c r="S29" i="9"/>
  <c r="S21" i="9"/>
  <c r="S19" i="9"/>
  <c r="Z19" i="9" s="1"/>
  <c r="Z35" i="9"/>
  <c r="D32" i="9"/>
  <c r="Z29" i="9"/>
  <c r="Z28" i="9"/>
  <c r="Z27" i="9"/>
  <c r="Z25" i="9"/>
  <c r="Z24" i="9"/>
  <c r="Z23" i="9"/>
  <c r="Z22" i="9"/>
  <c r="Z21" i="9"/>
  <c r="Z20" i="9"/>
  <c r="Z18" i="9"/>
  <c r="Z31" i="9" l="1"/>
  <c r="AY20" i="9" s="1"/>
  <c r="D195" i="6"/>
  <c r="AY22" i="9" l="1"/>
  <c r="AY19" i="9"/>
  <c r="AY21" i="9"/>
  <c r="AY23" i="9"/>
  <c r="AY18" i="9"/>
  <c r="AY17" i="9"/>
  <c r="AY16" i="9"/>
  <c r="Z32" i="9" s="1"/>
  <c r="Z33" i="9" s="1"/>
  <c r="Z34" i="9" s="1"/>
  <c r="Z36" i="9" s="1"/>
  <c r="Z37" i="9" s="1"/>
  <c r="W39" i="9" s="1"/>
  <c r="AB12" i="8"/>
  <c r="D143" i="6" l="1"/>
  <c r="D139" i="6"/>
  <c r="D131" i="6"/>
  <c r="D133" i="6"/>
  <c r="D129" i="6"/>
  <c r="D128" i="6"/>
  <c r="D126" i="6"/>
  <c r="D127" i="6"/>
  <c r="D124" i="6"/>
  <c r="D123" i="6"/>
  <c r="D116" i="6"/>
  <c r="D115" i="6"/>
  <c r="D113" i="6"/>
  <c r="D109" i="6"/>
  <c r="D108" i="6"/>
  <c r="D77" i="6"/>
  <c r="D76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10" i="6"/>
  <c r="D111" i="6"/>
  <c r="D112" i="6"/>
  <c r="D114" i="6"/>
  <c r="D117" i="6"/>
  <c r="D118" i="6"/>
  <c r="D119" i="6"/>
  <c r="D120" i="6"/>
  <c r="D121" i="6"/>
  <c r="D122" i="6"/>
  <c r="D125" i="6"/>
  <c r="D130" i="6"/>
  <c r="D132" i="6"/>
  <c r="D134" i="6"/>
  <c r="D135" i="6"/>
  <c r="D136" i="6"/>
  <c r="D137" i="6"/>
  <c r="D138" i="6"/>
  <c r="D140" i="6"/>
  <c r="D141" i="6"/>
  <c r="D142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AB11" i="8" l="1"/>
  <c r="I19" i="8"/>
  <c r="G19" i="8"/>
  <c r="AH5" i="8"/>
  <c r="AI8" i="8"/>
  <c r="AD8" i="8"/>
  <c r="AB10" i="8"/>
  <c r="AB9" i="8"/>
  <c r="AB17" i="8"/>
  <c r="AH17" i="8"/>
  <c r="AM17" i="8"/>
  <c r="AM16" i="8"/>
  <c r="AH16" i="8"/>
  <c r="AB16" i="8"/>
  <c r="AB15" i="8"/>
  <c r="AT14" i="8"/>
  <c r="AR14" i="8"/>
  <c r="AP14" i="8"/>
  <c r="AN14" i="8"/>
  <c r="AL14" i="8"/>
  <c r="AJ14" i="8"/>
  <c r="AH14" i="8"/>
  <c r="AF14" i="8"/>
  <c r="AD14" i="8"/>
  <c r="AB14" i="8"/>
  <c r="J27" i="8"/>
  <c r="G22" i="8" s="1"/>
  <c r="AJ25" i="7"/>
  <c r="G22" i="7"/>
  <c r="D8" i="6" l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</calcChain>
</file>

<file path=xl/sharedStrings.xml><?xml version="1.0" encoding="utf-8"?>
<sst xmlns="http://schemas.openxmlformats.org/spreadsheetml/2006/main" count="839" uniqueCount="695">
  <si>
    <t>（様式第一　港区）</t>
    <rPh sb="1" eb="3">
      <t>ヨウシキ</t>
    </rPh>
    <rPh sb="3" eb="4">
      <t>ダイ</t>
    </rPh>
    <rPh sb="4" eb="5">
      <t>１</t>
    </rPh>
    <rPh sb="6" eb="8">
      <t>ミナトク</t>
    </rPh>
    <phoneticPr fontId="4"/>
  </si>
  <si>
    <t>移動支援事業　請求書</t>
    <rPh sb="0" eb="2">
      <t>イドウ</t>
    </rPh>
    <rPh sb="2" eb="4">
      <t>シエン</t>
    </rPh>
    <rPh sb="4" eb="6">
      <t>ジギョウ</t>
    </rPh>
    <rPh sb="7" eb="9">
      <t>セイキュウ</t>
    </rPh>
    <rPh sb="9" eb="10">
      <t>ショ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</si>
  <si>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</si>
  <si>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</si>
  <si>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</si>
  <si>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</si>
  <si>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←請求日は通常サービス提供翌月の１０日です。</t>
    <rPh sb="1" eb="3">
      <t>セイキュウ</t>
    </rPh>
    <rPh sb="3" eb="4">
      <t>ビ</t>
    </rPh>
    <rPh sb="5" eb="7">
      <t>ツウジョウ</t>
    </rPh>
    <rPh sb="11" eb="13">
      <t>テイキョウ</t>
    </rPh>
    <rPh sb="13" eb="15">
      <t>ヨクゲツ</t>
    </rPh>
    <rPh sb="18" eb="19">
      <t>ニチ</t>
    </rPh>
    <phoneticPr fontId="4"/>
  </si>
  <si>
    <t>（　請　求　先　）</t>
    <rPh sb="2" eb="3">
      <t>ショウ</t>
    </rPh>
    <rPh sb="4" eb="5">
      <t>モトム</t>
    </rPh>
    <rPh sb="6" eb="7">
      <t>サキ</t>
    </rPh>
    <phoneticPr fontId="4"/>
  </si>
  <si>
    <t>港　区　長　　　　殿</t>
    <rPh sb="0" eb="1">
      <t>ミナト</t>
    </rPh>
    <rPh sb="2" eb="3">
      <t>ク</t>
    </rPh>
    <rPh sb="4" eb="5">
      <t>チョウ</t>
    </rPh>
    <rPh sb="9" eb="10">
      <t>ドノ</t>
    </rPh>
    <phoneticPr fontId="4"/>
  </si>
  <si>
    <t>請求事業者</t>
    <phoneticPr fontId="4"/>
  </si>
  <si>
    <r>
      <t xml:space="preserve">住　所
</t>
    </r>
    <r>
      <rPr>
        <sz val="9"/>
        <rFont val="BIZ UDゴシック"/>
        <family val="3"/>
        <charset val="128"/>
      </rPr>
      <t>（所在地）</t>
    </r>
    <rPh sb="5" eb="8">
      <t>ショザイチ</t>
    </rPh>
    <phoneticPr fontId="4"/>
  </si>
  <si>
    <t>〒</t>
    <phoneticPr fontId="4"/>
  </si>
  <si>
    <t>－</t>
    <phoneticPr fontId="4"/>
  </si>
  <si>
    <t>法人名</t>
    <rPh sb="0" eb="2">
      <t>ホウジン</t>
    </rPh>
    <rPh sb="2" eb="3">
      <t>メイ</t>
    </rPh>
    <phoneticPr fontId="4"/>
  </si>
  <si>
    <t>職</t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</si>
  <si>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</si>
  <si>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</si>
  <si>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←請求印は代表印か代表者の印を押印</t>
    <rPh sb="1" eb="3">
      <t>セイキュウ</t>
    </rPh>
    <rPh sb="3" eb="4">
      <t>イン</t>
    </rPh>
    <rPh sb="5" eb="7">
      <t>ダイヒョウ</t>
    </rPh>
    <rPh sb="7" eb="8">
      <t>イン</t>
    </rPh>
    <rPh sb="9" eb="12">
      <t>ダイヒョウシャ</t>
    </rPh>
    <rPh sb="13" eb="14">
      <t>イン</t>
    </rPh>
    <rPh sb="15" eb="17">
      <t>オウイン</t>
    </rPh>
    <phoneticPr fontId="4"/>
  </si>
  <si>
    <t>事業所情報</t>
    <rPh sb="0" eb="3">
      <t>ジギョウショ</t>
    </rPh>
    <rPh sb="3" eb="5">
      <t>ジョウホウ</t>
    </rPh>
    <phoneticPr fontId="4"/>
  </si>
  <si>
    <t>指定事業所番号</t>
    <rPh sb="0" eb="2">
      <t>シテイ</t>
    </rPh>
    <phoneticPr fontId="4"/>
  </si>
  <si>
    <t>事業所名</t>
    <rPh sb="0" eb="3">
      <t>ジギョウショ</t>
    </rPh>
    <rPh sb="3" eb="4">
      <t>メイ</t>
    </rPh>
    <phoneticPr fontId="4"/>
  </si>
  <si>
    <t>下記のとおり請求します。</t>
    <rPh sb="0" eb="2">
      <t>カキ</t>
    </rPh>
    <rPh sb="6" eb="8">
      <t>セイキュウ</t>
    </rPh>
    <phoneticPr fontId="4"/>
  </si>
  <si>
    <t>電話番号</t>
  </si>
  <si>
    <t>(</t>
    <phoneticPr fontId="4"/>
  </si>
  <si>
    <t>）</t>
    <phoneticPr fontId="4"/>
  </si>
  <si>
    <t>FAX</t>
    <phoneticPr fontId="4"/>
  </si>
  <si>
    <t>令和</t>
    <rPh sb="0" eb="2">
      <t>レイワ</t>
    </rPh>
    <phoneticPr fontId="4"/>
  </si>
  <si>
    <t>月分</t>
    <rPh sb="0" eb="1">
      <t>ツキ</t>
    </rPh>
    <rPh sb="1" eb="2">
      <t>ブン</t>
    </rPh>
    <phoneticPr fontId="4"/>
  </si>
  <si>
    <t>←捨印にご協力ください。</t>
    <rPh sb="1" eb="3">
      <t>ステイン</t>
    </rPh>
    <rPh sb="5" eb="7">
      <t>キョウリョク</t>
    </rPh>
    <phoneticPr fontId="4"/>
  </si>
  <si>
    <t>請求金額</t>
    <rPh sb="0" eb="2">
      <t>セイキュウ</t>
    </rPh>
    <rPh sb="2" eb="4">
      <t>キンガク</t>
    </rPh>
    <phoneticPr fontId="4"/>
  </si>
  <si>
    <t>請求事業名</t>
    <rPh sb="0" eb="2">
      <t>セイキュウ</t>
    </rPh>
    <rPh sb="2" eb="4">
      <t>ジギョウ</t>
    </rPh>
    <rPh sb="4" eb="5">
      <t>メイ</t>
    </rPh>
    <phoneticPr fontId="4"/>
  </si>
  <si>
    <t>件数</t>
    <rPh sb="0" eb="2">
      <t>ケンスウ</t>
    </rPh>
    <phoneticPr fontId="4"/>
  </si>
  <si>
    <t>単位数</t>
    <rPh sb="0" eb="2">
      <t>タンイ</t>
    </rPh>
    <rPh sb="2" eb="3">
      <t>スウ</t>
    </rPh>
    <phoneticPr fontId="4"/>
  </si>
  <si>
    <t>費用合計
A</t>
    <rPh sb="0" eb="2">
      <t>ヒヨウ</t>
    </rPh>
    <rPh sb="2" eb="4">
      <t>ゴウケイ</t>
    </rPh>
    <phoneticPr fontId="4"/>
  </si>
  <si>
    <t>港区請求額
B</t>
    <rPh sb="0" eb="2">
      <t>ミナトク</t>
    </rPh>
    <rPh sb="2" eb="4">
      <t>セイキュウ</t>
    </rPh>
    <rPh sb="4" eb="5">
      <t>ガク</t>
    </rPh>
    <phoneticPr fontId="4"/>
  </si>
  <si>
    <t>利用者負担額
A-B</t>
    <rPh sb="0" eb="3">
      <t>リヨウシャ</t>
    </rPh>
    <rPh sb="3" eb="5">
      <t>フタン</t>
    </rPh>
    <rPh sb="5" eb="6">
      <t>ガク</t>
    </rPh>
    <phoneticPr fontId="4"/>
  </si>
  <si>
    <t>移動支援</t>
    <rPh sb="0" eb="2">
      <t>イドウ</t>
    </rPh>
    <rPh sb="2" eb="4">
      <t>シエン</t>
    </rPh>
    <phoneticPr fontId="4"/>
  </si>
  <si>
    <t>←件数は移動支援事業明細書の枚数を記入</t>
    <rPh sb="1" eb="3">
      <t>ケンスウ</t>
    </rPh>
    <rPh sb="4" eb="6">
      <t>イドウ</t>
    </rPh>
    <rPh sb="6" eb="8">
      <t>シエン</t>
    </rPh>
    <rPh sb="8" eb="10">
      <t>ジギョウ</t>
    </rPh>
    <rPh sb="10" eb="13">
      <t>メイサイショ</t>
    </rPh>
    <rPh sb="14" eb="16">
      <t>マイスウ</t>
    </rPh>
    <rPh sb="17" eb="19">
      <t>キニュウ</t>
    </rPh>
    <phoneticPr fontId="4"/>
  </si>
  <si>
    <t>※エクセルを使用して作成する場合、色つき箇所のみ入力してください。</t>
    <phoneticPr fontId="4"/>
  </si>
  <si>
    <t>（様式第二－① 港区）</t>
    <rPh sb="1" eb="3">
      <t>ヨウシキ</t>
    </rPh>
    <rPh sb="3" eb="4">
      <t>ダイ</t>
    </rPh>
    <rPh sb="4" eb="5">
      <t>２</t>
    </rPh>
    <rPh sb="8" eb="10">
      <t>ミナトク</t>
    </rPh>
    <phoneticPr fontId="4"/>
  </si>
  <si>
    <t>移動支援事業明細書</t>
    <rPh sb="0" eb="2">
      <t>イドウ</t>
    </rPh>
    <rPh sb="2" eb="4">
      <t>シエン</t>
    </rPh>
    <rPh sb="4" eb="6">
      <t>ジギョウ</t>
    </rPh>
    <rPh sb="6" eb="9">
      <t>メイサイショ</t>
    </rPh>
    <phoneticPr fontId="4"/>
  </si>
  <si>
    <t>受給者証番号</t>
    <rPh sb="0" eb="3">
      <t>ジュキュウシャ</t>
    </rPh>
    <rPh sb="3" eb="4">
      <t>ショウ</t>
    </rPh>
    <rPh sb="4" eb="6">
      <t>バンゴウ</t>
    </rPh>
    <phoneticPr fontId="4"/>
  </si>
  <si>
    <t>支給決定障害者等氏名</t>
    <rPh sb="0" eb="2">
      <t>シキュウ</t>
    </rPh>
    <rPh sb="2" eb="4">
      <t>ケッテイシャ</t>
    </rPh>
    <rPh sb="4" eb="7">
      <t>ショウガイシャ</t>
    </rPh>
    <rPh sb="7" eb="8">
      <t>トウ</t>
    </rPh>
    <rPh sb="8" eb="10">
      <t>シメイ</t>
    </rPh>
    <phoneticPr fontId="4"/>
  </si>
  <si>
    <t>事業所番号</t>
    <rPh sb="0" eb="3">
      <t>ジギョウショ</t>
    </rPh>
    <rPh sb="3" eb="5">
      <t>バンゴウ</t>
    </rPh>
    <phoneticPr fontId="4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</si>
  <si>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4"/>
  </si>
  <si>
    <t>支給決定に係る
障害児氏名</t>
    <rPh sb="0" eb="2">
      <t>シキュウ</t>
    </rPh>
    <rPh sb="2" eb="4">
      <t>ケッテイ</t>
    </rPh>
    <rPh sb="5" eb="6">
      <t>カカ</t>
    </rPh>
    <rPh sb="8" eb="11">
      <t>ショウガイジ</t>
    </rPh>
    <rPh sb="11" eb="13">
      <t>シメイ</t>
    </rPh>
    <phoneticPr fontId="4"/>
  </si>
  <si>
    <t>地域区分</t>
    <rPh sb="0" eb="2">
      <t>チイキ</t>
    </rPh>
    <rPh sb="2" eb="4">
      <t>クブン</t>
    </rPh>
    <phoneticPr fontId="4"/>
  </si>
  <si>
    <t>１級地</t>
    <rPh sb="1" eb="2">
      <t>キュウ</t>
    </rPh>
    <rPh sb="2" eb="3">
      <t>チ</t>
    </rPh>
    <phoneticPr fontId="4"/>
  </si>
  <si>
    <t>←事業所の地域区分をプルダウンから選択してください。</t>
    <rPh sb="1" eb="4">
      <t>ジギョウショ</t>
    </rPh>
    <rPh sb="5" eb="7">
      <t>チイキ</t>
    </rPh>
    <rPh sb="7" eb="9">
      <t>クブン</t>
    </rPh>
    <rPh sb="17" eb="19">
      <t>センタク</t>
    </rPh>
    <phoneticPr fontId="4"/>
  </si>
  <si>
    <t>受給者証に記載されている利用者負担上限月額①</t>
    <rPh sb="0" eb="3">
      <t>ジュキュウシャ</t>
    </rPh>
    <rPh sb="3" eb="4">
      <t>ショウ</t>
    </rPh>
    <rPh sb="5" eb="7">
      <t>キサイ</t>
    </rPh>
    <rPh sb="12" eb="15">
      <t>リヨウシャ</t>
    </rPh>
    <rPh sb="15" eb="17">
      <t>フタン</t>
    </rPh>
    <rPh sb="17" eb="19">
      <t>ジョウゲン</t>
    </rPh>
    <rPh sb="19" eb="21">
      <t>ゲツガク</t>
    </rPh>
    <phoneticPr fontId="4"/>
  </si>
  <si>
    <t>契約サービス</t>
    <rPh sb="0" eb="2">
      <t>ケイヤク</t>
    </rPh>
    <phoneticPr fontId="4"/>
  </si>
  <si>
    <t>身体介護</t>
    <rPh sb="0" eb="2">
      <t>シンタイ</t>
    </rPh>
    <rPh sb="2" eb="4">
      <t>カイゴ</t>
    </rPh>
    <phoneticPr fontId="4"/>
  </si>
  <si>
    <t>あり　・　なし</t>
    <phoneticPr fontId="4"/>
  </si>
  <si>
    <t>費 用 の 額 計 算 欄</t>
    <rPh sb="0" eb="3">
      <t>ヒヨウ</t>
    </rPh>
    <rPh sb="6" eb="7">
      <t>ガク</t>
    </rPh>
    <rPh sb="8" eb="11">
      <t>ケイサン</t>
    </rPh>
    <rPh sb="12" eb="13">
      <t>ラン</t>
    </rPh>
    <phoneticPr fontId="4"/>
  </si>
  <si>
    <t>サービス内容</t>
    <rPh sb="4" eb="6">
      <t>ナイヨウ</t>
    </rPh>
    <phoneticPr fontId="4"/>
  </si>
  <si>
    <t>算定単位</t>
    <rPh sb="0" eb="2">
      <t>サンテイ</t>
    </rPh>
    <rPh sb="2" eb="4">
      <t>タンイ</t>
    </rPh>
    <phoneticPr fontId="4"/>
  </si>
  <si>
    <t>算定回数</t>
    <rPh sb="0" eb="2">
      <t>サンテイ</t>
    </rPh>
    <rPh sb="2" eb="4">
      <t>カイスウ</t>
    </rPh>
    <phoneticPr fontId="4"/>
  </si>
  <si>
    <t>当月算定単位</t>
    <rPh sb="0" eb="2">
      <t>トウゲツ</t>
    </rPh>
    <rPh sb="2" eb="4">
      <t>サンテイ</t>
    </rPh>
    <rPh sb="4" eb="6">
      <t>タンイ</t>
    </rPh>
    <phoneticPr fontId="4"/>
  </si>
  <si>
    <t>摘 要</t>
    <rPh sb="0" eb="3">
      <t>テキヨウ</t>
    </rPh>
    <phoneticPr fontId="4"/>
  </si>
  <si>
    <t>総費用額（②×１１．２０）　③</t>
  </si>
  <si>
    <t>２級地</t>
    <rPh sb="1" eb="2">
      <t>キュウ</t>
    </rPh>
    <rPh sb="2" eb="3">
      <t>チ</t>
    </rPh>
    <phoneticPr fontId="4"/>
  </si>
  <si>
    <t>総費用額（②×１０．９６）　③</t>
    <phoneticPr fontId="4"/>
  </si>
  <si>
    <t>３級地</t>
    <rPh sb="1" eb="2">
      <t>キュウ</t>
    </rPh>
    <rPh sb="2" eb="3">
      <t>チ</t>
    </rPh>
    <phoneticPr fontId="4"/>
  </si>
  <si>
    <t>総費用額（②×１０．９０）　③</t>
    <phoneticPr fontId="4"/>
  </si>
  <si>
    <t>４級地</t>
    <rPh sb="1" eb="2">
      <t>キュウ</t>
    </rPh>
    <rPh sb="2" eb="3">
      <t>チ</t>
    </rPh>
    <phoneticPr fontId="4"/>
  </si>
  <si>
    <t>総費用額（②×１０．７２）　③</t>
    <phoneticPr fontId="4"/>
  </si>
  <si>
    <t>５級地</t>
    <rPh sb="1" eb="2">
      <t>キュウ</t>
    </rPh>
    <rPh sb="2" eb="3">
      <t>チ</t>
    </rPh>
    <phoneticPr fontId="4"/>
  </si>
  <si>
    <t>総費用額（②×１０．６０）　③</t>
    <phoneticPr fontId="4"/>
  </si>
  <si>
    <t>６級地</t>
    <rPh sb="1" eb="2">
      <t>キュウ</t>
    </rPh>
    <rPh sb="2" eb="3">
      <t>チ</t>
    </rPh>
    <phoneticPr fontId="4"/>
  </si>
  <si>
    <t>総費用額（②×１０．３６）　③</t>
    <phoneticPr fontId="4"/>
  </si>
  <si>
    <t>７級地</t>
    <rPh sb="1" eb="2">
      <t>キュウ</t>
    </rPh>
    <rPh sb="2" eb="3">
      <t>チ</t>
    </rPh>
    <phoneticPr fontId="4"/>
  </si>
  <si>
    <t>総費用額（②×１０．１８）　③</t>
    <phoneticPr fontId="4"/>
  </si>
  <si>
    <t>その他</t>
    <rPh sb="2" eb="3">
      <t>タ</t>
    </rPh>
    <phoneticPr fontId="4"/>
  </si>
  <si>
    <t>総費用額（②×１０）　③</t>
    <phoneticPr fontId="4"/>
  </si>
  <si>
    <t>請　求　額　集　計　欄</t>
    <rPh sb="0" eb="1">
      <t>ショウ</t>
    </rPh>
    <rPh sb="2" eb="3">
      <t>モトム</t>
    </rPh>
    <rPh sb="4" eb="5">
      <t>ガク</t>
    </rPh>
    <rPh sb="6" eb="7">
      <t>シュウ</t>
    </rPh>
    <rPh sb="8" eb="9">
      <t>ケイ</t>
    </rPh>
    <rPh sb="10" eb="11">
      <t>ラン</t>
    </rPh>
    <phoneticPr fontId="4"/>
  </si>
  <si>
    <t>当月単位の合計　②</t>
    <rPh sb="0" eb="2">
      <t>トウゲツ</t>
    </rPh>
    <rPh sb="2" eb="4">
      <t>タンイ</t>
    </rPh>
    <rPh sb="5" eb="7">
      <t>ゴウケイ</t>
    </rPh>
    <phoneticPr fontId="4"/>
  </si>
  <si>
    <t>給付率に基づく請求額（③×０．９）　④</t>
    <rPh sb="0" eb="2">
      <t>キュウフ</t>
    </rPh>
    <rPh sb="2" eb="3">
      <t>リツ</t>
    </rPh>
    <rPh sb="4" eb="5">
      <t>モト</t>
    </rPh>
    <rPh sb="7" eb="9">
      <t>セイキュウ</t>
    </rPh>
    <rPh sb="9" eb="10">
      <t>ガク</t>
    </rPh>
    <phoneticPr fontId="4"/>
  </si>
  <si>
    <t>給付率に基づく利用者負担額（③－④）　⑤</t>
    <rPh sb="0" eb="2">
      <t>キュウフ</t>
    </rPh>
    <rPh sb="2" eb="3">
      <t>リツ</t>
    </rPh>
    <rPh sb="4" eb="5">
      <t>モト</t>
    </rPh>
    <rPh sb="7" eb="9">
      <t>リヨウ</t>
    </rPh>
    <rPh sb="9" eb="10">
      <t>シャ</t>
    </rPh>
    <rPh sb="10" eb="11">
      <t>フ</t>
    </rPh>
    <rPh sb="11" eb="12">
      <t>タン</t>
    </rPh>
    <rPh sb="12" eb="13">
      <t>ガク</t>
    </rPh>
    <phoneticPr fontId="4"/>
  </si>
  <si>
    <t>上限月額調整（①、但し所得区分「一般」以外の場合０）　⑥</t>
    <rPh sb="0" eb="2">
      <t>ジョウゲン</t>
    </rPh>
    <rPh sb="2" eb="4">
      <t>ゲツガク</t>
    </rPh>
    <rPh sb="4" eb="6">
      <t>チョウセイ</t>
    </rPh>
    <rPh sb="9" eb="10">
      <t>タダ</t>
    </rPh>
    <rPh sb="11" eb="13">
      <t>ショトク</t>
    </rPh>
    <rPh sb="13" eb="15">
      <t>クブン</t>
    </rPh>
    <rPh sb="16" eb="18">
      <t>イッパン</t>
    </rPh>
    <rPh sb="19" eb="21">
      <t>イガイ</t>
    </rPh>
    <rPh sb="22" eb="24">
      <t>バアイ</t>
    </rPh>
    <phoneticPr fontId="4"/>
  </si>
  <si>
    <t>調整後利用者負担額(⑤⑥の内少ない数）</t>
    <rPh sb="0" eb="3">
      <t>チョウセイゴ</t>
    </rPh>
    <rPh sb="3" eb="6">
      <t>リヨウシャ</t>
    </rPh>
    <rPh sb="6" eb="8">
      <t>フタン</t>
    </rPh>
    <rPh sb="8" eb="9">
      <t>ガク</t>
    </rPh>
    <rPh sb="13" eb="14">
      <t>ウチ</t>
    </rPh>
    <rPh sb="14" eb="15">
      <t>スク</t>
    </rPh>
    <rPh sb="17" eb="18">
      <t>スウ</t>
    </rPh>
    <phoneticPr fontId="4"/>
  </si>
  <si>
    <t>当月利用者決定負担額</t>
    <rPh sb="0" eb="2">
      <t>トウゲツ</t>
    </rPh>
    <rPh sb="2" eb="5">
      <t>リヨウシャ</t>
    </rPh>
    <rPh sb="5" eb="7">
      <t>ケッテイ</t>
    </rPh>
    <rPh sb="7" eb="9">
      <t>フタン</t>
    </rPh>
    <rPh sb="9" eb="10">
      <t>ガク</t>
    </rPh>
    <phoneticPr fontId="4"/>
  </si>
  <si>
    <t>当月請求額</t>
    <rPh sb="0" eb="2">
      <t>トウゲツ</t>
    </rPh>
    <rPh sb="2" eb="4">
      <t>セイキュウ</t>
    </rPh>
    <rPh sb="4" eb="5">
      <t>ガク</t>
    </rPh>
    <phoneticPr fontId="4"/>
  </si>
  <si>
    <t>枚中</t>
    <rPh sb="0" eb="2">
      <t>マイチュウ</t>
    </rPh>
    <phoneticPr fontId="4"/>
  </si>
  <si>
    <t>枚</t>
    <rPh sb="0" eb="1">
      <t>マイ</t>
    </rPh>
    <phoneticPr fontId="4"/>
  </si>
  <si>
    <t>※エクセルを使用して作成する場合、色つき箇所のみ入力してください。</t>
    <rPh sb="6" eb="8">
      <t>シヨウ</t>
    </rPh>
    <rPh sb="10" eb="12">
      <t>サクセイ</t>
    </rPh>
    <rPh sb="14" eb="16">
      <t>バアイ</t>
    </rPh>
    <rPh sb="17" eb="18">
      <t>イロ</t>
    </rPh>
    <rPh sb="20" eb="22">
      <t>カショ</t>
    </rPh>
    <rPh sb="24" eb="26">
      <t>ニュウリョク</t>
    </rPh>
    <phoneticPr fontId="4"/>
  </si>
  <si>
    <t>※上限額管理非対象者用の様式です。</t>
    <rPh sb="1" eb="3">
      <t>ジョウゲン</t>
    </rPh>
    <rPh sb="3" eb="4">
      <t>ガク</t>
    </rPh>
    <rPh sb="4" eb="6">
      <t>カンリ</t>
    </rPh>
    <rPh sb="6" eb="7">
      <t>ヒ</t>
    </rPh>
    <rPh sb="7" eb="10">
      <t>タイショウシャ</t>
    </rPh>
    <rPh sb="10" eb="11">
      <t>ヨウ</t>
    </rPh>
    <rPh sb="12" eb="14">
      <t>ヨウシキ</t>
    </rPh>
    <phoneticPr fontId="4"/>
  </si>
  <si>
    <t>利用者負担上限</t>
    <rPh sb="0" eb="3">
      <t>リヨウシャ</t>
    </rPh>
    <rPh sb="3" eb="5">
      <t>フタン</t>
    </rPh>
    <rPh sb="5" eb="7">
      <t>ジョウゲン</t>
    </rPh>
    <phoneticPr fontId="4"/>
  </si>
  <si>
    <t>管理結果</t>
    <rPh sb="0" eb="2">
      <t>カンリ</t>
    </rPh>
    <rPh sb="2" eb="4">
      <t>ケッカ</t>
    </rPh>
    <phoneticPr fontId="4"/>
  </si>
  <si>
    <t>管理結果額</t>
    <rPh sb="0" eb="2">
      <t>カンリ</t>
    </rPh>
    <rPh sb="2" eb="4">
      <t>ケッカ</t>
    </rPh>
    <rPh sb="4" eb="5">
      <t>ガク</t>
    </rPh>
    <phoneticPr fontId="4"/>
  </si>
  <si>
    <t>管理事業所</t>
    <rPh sb="0" eb="2">
      <t>カンリ</t>
    </rPh>
    <rPh sb="2" eb="5">
      <t>ジギョウショ</t>
    </rPh>
    <phoneticPr fontId="4"/>
  </si>
  <si>
    <t>事業所名称</t>
    <rPh sb="0" eb="3">
      <t>ジギョウショ</t>
    </rPh>
    <rPh sb="3" eb="5">
      <t>メイショウ</t>
    </rPh>
    <phoneticPr fontId="4"/>
  </si>
  <si>
    <t>上限額管理結果後利用者負担額　</t>
    <rPh sb="0" eb="3">
      <t>ジョウゲンガク</t>
    </rPh>
    <rPh sb="3" eb="5">
      <t>カンリ</t>
    </rPh>
    <rPh sb="5" eb="7">
      <t>ケッカ</t>
    </rPh>
    <rPh sb="7" eb="8">
      <t>ゴ</t>
    </rPh>
    <rPh sb="8" eb="11">
      <t>リヨウシャ</t>
    </rPh>
    <rPh sb="11" eb="13">
      <t>フタン</t>
    </rPh>
    <rPh sb="13" eb="14">
      <t>ガク</t>
    </rPh>
    <phoneticPr fontId="4"/>
  </si>
  <si>
    <t>移動支援事業サービス提供実績記録票</t>
    <rPh sb="0" eb="2">
      <t>イドウ</t>
    </rPh>
    <rPh sb="2" eb="4">
      <t>シエン</t>
    </rPh>
    <rPh sb="4" eb="6">
      <t>ジギョウ</t>
    </rPh>
    <rPh sb="10" eb="12">
      <t>テイキョウ</t>
    </rPh>
    <rPh sb="12" eb="14">
      <t>ジッセキ</t>
    </rPh>
    <rPh sb="14" eb="16">
      <t>キロク</t>
    </rPh>
    <rPh sb="16" eb="17">
      <t>ヒョウ</t>
    </rPh>
    <phoneticPr fontId="4"/>
  </si>
  <si>
    <t>月分</t>
    <phoneticPr fontId="4"/>
  </si>
  <si>
    <t>←サービス提供月を忘れずに記入。</t>
    <rPh sb="5" eb="7">
      <t>テイキョウ</t>
    </rPh>
    <rPh sb="7" eb="8">
      <t>ガツ</t>
    </rPh>
    <rPh sb="9" eb="10">
      <t>ワス</t>
    </rPh>
    <rPh sb="13" eb="15">
      <t>キニュウ</t>
    </rPh>
    <phoneticPr fontId="4"/>
  </si>
  <si>
    <t>受給者証
番号</t>
    <rPh sb="0" eb="4">
      <t>ジュキュウシャショウ</t>
    </rPh>
    <rPh sb="5" eb="6">
      <t>バン</t>
    </rPh>
    <rPh sb="6" eb="7">
      <t>ゴウ</t>
    </rPh>
    <phoneticPr fontId="4"/>
  </si>
  <si>
    <r>
      <rPr>
        <sz val="8"/>
        <rFont val="BIZ UDゴシック"/>
        <family val="3"/>
        <charset val="128"/>
      </rPr>
      <t>支給決定障害者等</t>
    </r>
    <r>
      <rPr>
        <sz val="9"/>
        <rFont val="BIZ UDゴシック"/>
        <family val="3"/>
        <charset val="128"/>
      </rPr>
      <t xml:space="preserve">
氏　名</t>
    </r>
    <rPh sb="0" eb="2">
      <t>シキュウ</t>
    </rPh>
    <rPh sb="2" eb="4">
      <t>ケッテイ</t>
    </rPh>
    <rPh sb="4" eb="6">
      <t>ショウガイ</t>
    </rPh>
    <rPh sb="6" eb="7">
      <t>シャ</t>
    </rPh>
    <rPh sb="7" eb="8">
      <t>トウ</t>
    </rPh>
    <rPh sb="9" eb="12">
      <t>シメイ</t>
    </rPh>
    <phoneticPr fontId="4"/>
  </si>
  <si>
    <t>事業所
番号</t>
    <rPh sb="0" eb="3">
      <t>ジギョウショ</t>
    </rPh>
    <rPh sb="4" eb="5">
      <t>バン</t>
    </rPh>
    <rPh sb="5" eb="6">
      <t>ゴウ</t>
    </rPh>
    <phoneticPr fontId="4"/>
  </si>
  <si>
    <t>←受給者証番号及び事業所番号は誤り無く記入。</t>
    <rPh sb="1" eb="4">
      <t>ジュキュウシャ</t>
    </rPh>
    <rPh sb="4" eb="5">
      <t>ショウ</t>
    </rPh>
    <rPh sb="5" eb="7">
      <t>バンゴウ</t>
    </rPh>
    <rPh sb="7" eb="8">
      <t>オヨ</t>
    </rPh>
    <rPh sb="9" eb="12">
      <t>ジギョウショ</t>
    </rPh>
    <rPh sb="12" eb="14">
      <t>バンゴウ</t>
    </rPh>
    <rPh sb="15" eb="16">
      <t>アヤマ</t>
    </rPh>
    <rPh sb="17" eb="18">
      <t>ナ</t>
    </rPh>
    <rPh sb="19" eb="21">
      <t>キニュウ</t>
    </rPh>
    <phoneticPr fontId="4"/>
  </si>
  <si>
    <t>（障害児氏名）</t>
    <phoneticPr fontId="4"/>
  </si>
  <si>
    <t>契約
支給量</t>
    <rPh sb="0" eb="2">
      <t>ケイヤク</t>
    </rPh>
    <rPh sb="3" eb="6">
      <t>シキュウリョウ</t>
    </rPh>
    <phoneticPr fontId="4"/>
  </si>
  <si>
    <t>身体介護を伴う</t>
    <rPh sb="0" eb="2">
      <t>シンタイ</t>
    </rPh>
    <rPh sb="2" eb="4">
      <t>カイゴ</t>
    </rPh>
    <phoneticPr fontId="4"/>
  </si>
  <si>
    <t>身体介護を
伴わない</t>
    <rPh sb="0" eb="2">
      <t>シンタイ</t>
    </rPh>
    <rPh sb="2" eb="4">
      <t>カイゴ</t>
    </rPh>
    <rPh sb="6" eb="7">
      <t>トモナ</t>
    </rPh>
    <phoneticPr fontId="4"/>
  </si>
  <si>
    <t>事業者
及びその
事業所の
名称</t>
    <rPh sb="14" eb="16">
      <t>メイショウ</t>
    </rPh>
    <phoneticPr fontId="4"/>
  </si>
  <si>
    <t>←身体介護の有無については、必ず受給者証を確認して、
　いずれかに○印を記入してください。</t>
    <rPh sb="1" eb="3">
      <t>シンタイ</t>
    </rPh>
    <rPh sb="3" eb="5">
      <t>カイゴ</t>
    </rPh>
    <rPh sb="6" eb="8">
      <t>ウム</t>
    </rPh>
    <rPh sb="14" eb="15">
      <t>カナラ</t>
    </rPh>
    <rPh sb="16" eb="19">
      <t>ジュキュウシャ</t>
    </rPh>
    <rPh sb="19" eb="20">
      <t>ショウ</t>
    </rPh>
    <rPh sb="21" eb="23">
      <t>カクニン</t>
    </rPh>
    <rPh sb="34" eb="35">
      <t>ジルシ</t>
    </rPh>
    <rPh sb="36" eb="38">
      <t>キニュウ</t>
    </rPh>
    <phoneticPr fontId="4"/>
  </si>
  <si>
    <t>日付</t>
    <rPh sb="0" eb="2">
      <t>ヒヅケ</t>
    </rPh>
    <phoneticPr fontId="4"/>
  </si>
  <si>
    <t>曜日</t>
    <rPh sb="0" eb="2">
      <t>ヨウビ</t>
    </rPh>
    <phoneticPr fontId="4"/>
  </si>
  <si>
    <t>移動支援計画</t>
    <rPh sb="0" eb="2">
      <t>イドウ</t>
    </rPh>
    <rPh sb="2" eb="4">
      <t>シエン</t>
    </rPh>
    <rPh sb="4" eb="6">
      <t>ケイカク</t>
    </rPh>
    <phoneticPr fontId="4"/>
  </si>
  <si>
    <t>サービス提供時間</t>
    <rPh sb="4" eb="6">
      <t>テイキョウ</t>
    </rPh>
    <rPh sb="6" eb="8">
      <t>ジカン</t>
    </rPh>
    <phoneticPr fontId="4"/>
  </si>
  <si>
    <t>利用者確認欄</t>
    <rPh sb="3" eb="5">
      <t>カクニン</t>
    </rPh>
    <rPh sb="5" eb="6">
      <t>ラン</t>
    </rPh>
    <phoneticPr fontId="4"/>
  </si>
  <si>
    <t>開始時間</t>
    <rPh sb="0" eb="2">
      <t>カイシ</t>
    </rPh>
    <rPh sb="2" eb="4">
      <t>ジカン</t>
    </rPh>
    <phoneticPr fontId="4"/>
  </si>
  <si>
    <t>終了時間</t>
    <rPh sb="0" eb="2">
      <t>シュウリョウ</t>
    </rPh>
    <rPh sb="2" eb="4">
      <t>ジカン</t>
    </rPh>
    <phoneticPr fontId="4"/>
  </si>
  <si>
    <t>計　画
時間数</t>
    <rPh sb="0" eb="3">
      <t>ケイカク</t>
    </rPh>
    <rPh sb="4" eb="6">
      <t>ジカン</t>
    </rPh>
    <rPh sb="6" eb="7">
      <t>スウ</t>
    </rPh>
    <phoneticPr fontId="4"/>
  </si>
  <si>
    <t>算　定
時間数</t>
    <rPh sb="0" eb="3">
      <t>サンテイ</t>
    </rPh>
    <rPh sb="4" eb="6">
      <t>ジカン</t>
    </rPh>
    <rPh sb="6" eb="7">
      <t>スウ</t>
    </rPh>
    <phoneticPr fontId="4"/>
  </si>
  <si>
    <t>※緊急やむを得ずサービス提供時間を超えた場合は、必ず事前に
　各地区総合支所区民課保健福祉係の担当者に連絡をしてください。
　閉庁時間や閉庁日は、開庁時間に速やかに行ってください。</t>
    <rPh sb="1" eb="3">
      <t>キンキュウ</t>
    </rPh>
    <rPh sb="6" eb="7">
      <t>エ</t>
    </rPh>
    <rPh sb="12" eb="14">
      <t>テイキョウ</t>
    </rPh>
    <rPh sb="14" eb="16">
      <t>ジカン</t>
    </rPh>
    <rPh sb="17" eb="18">
      <t>コ</t>
    </rPh>
    <rPh sb="20" eb="22">
      <t>バアイ</t>
    </rPh>
    <rPh sb="24" eb="25">
      <t>カナラ</t>
    </rPh>
    <rPh sb="26" eb="28">
      <t>ジゼン</t>
    </rPh>
    <rPh sb="31" eb="34">
      <t>カクチク</t>
    </rPh>
    <rPh sb="34" eb="36">
      <t>ソウゴウ</t>
    </rPh>
    <rPh sb="36" eb="38">
      <t>シショ</t>
    </rPh>
    <rPh sb="38" eb="40">
      <t>クミン</t>
    </rPh>
    <rPh sb="40" eb="41">
      <t>カ</t>
    </rPh>
    <rPh sb="41" eb="43">
      <t>ホケン</t>
    </rPh>
    <rPh sb="43" eb="45">
      <t>フクシ</t>
    </rPh>
    <rPh sb="45" eb="46">
      <t>カカリ</t>
    </rPh>
    <rPh sb="47" eb="50">
      <t>タントウシャ</t>
    </rPh>
    <rPh sb="51" eb="53">
      <t>レンラク</t>
    </rPh>
    <rPh sb="63" eb="64">
      <t>ヘイ</t>
    </rPh>
    <rPh sb="64" eb="65">
      <t>チョウ</t>
    </rPh>
    <rPh sb="65" eb="67">
      <t>ジカン</t>
    </rPh>
    <rPh sb="68" eb="71">
      <t>ヘイチョウビ</t>
    </rPh>
    <rPh sb="73" eb="75">
      <t>カイチョウ</t>
    </rPh>
    <rPh sb="75" eb="77">
      <t>ジカン</t>
    </rPh>
    <rPh sb="78" eb="79">
      <t>スミ</t>
    </rPh>
    <rPh sb="82" eb="83">
      <t>オコナ</t>
    </rPh>
    <phoneticPr fontId="4"/>
  </si>
  <si>
    <t>合計</t>
    <rPh sb="0" eb="2">
      <t>ゴウケイ</t>
    </rPh>
    <phoneticPr fontId="4"/>
  </si>
  <si>
    <t>※時間の記入は22：00と入力してください。また、午前0時以降は25：00や26：00のように入力してください。</t>
    <rPh sb="1" eb="3">
      <t>ジカン</t>
    </rPh>
    <rPh sb="4" eb="6">
      <t>キニュウ</t>
    </rPh>
    <rPh sb="13" eb="15">
      <t>ニュウリョク</t>
    </rPh>
    <rPh sb="25" eb="27">
      <t>ゴゼン</t>
    </rPh>
    <rPh sb="28" eb="29">
      <t>ジ</t>
    </rPh>
    <rPh sb="29" eb="31">
      <t>イコウ</t>
    </rPh>
    <phoneticPr fontId="4"/>
  </si>
  <si>
    <t>枚中</t>
    <rPh sb="0" eb="1">
      <t>マイ</t>
    </rPh>
    <rPh sb="1" eb="2">
      <t>チュウ</t>
    </rPh>
    <phoneticPr fontId="4"/>
  </si>
  <si>
    <t>ｻｰﾋﾞｽｺｰﾄﾞ</t>
    <phoneticPr fontId="4"/>
  </si>
  <si>
    <t>報酬単位</t>
    <phoneticPr fontId="4"/>
  </si>
  <si>
    <t>身体介護あり日中１．０</t>
  </si>
  <si>
    <t>身体介護あり日中１．５</t>
  </si>
  <si>
    <t>身体介護あり日中２．０</t>
  </si>
  <si>
    <t>身体介護あり日中２．５</t>
  </si>
  <si>
    <t>身体介護あり日中３．０</t>
  </si>
  <si>
    <t>身体介護あり日中３．５</t>
  </si>
  <si>
    <t>身体介護あり日中４．０</t>
  </si>
  <si>
    <t>身体介護あり日中４．５</t>
  </si>
  <si>
    <t>身体介護あり日中５．０</t>
  </si>
  <si>
    <t>身体介護あり日中５．５</t>
  </si>
  <si>
    <t>身体介護あり日中６．０</t>
  </si>
  <si>
    <t>身体介護あり日中６．５</t>
  </si>
  <si>
    <t>身体介護あり日中７．０</t>
  </si>
  <si>
    <t>身体介護あり日中７．５</t>
  </si>
  <si>
    <t>身体介護あり日中８．０</t>
  </si>
  <si>
    <t>身体介護あり日中８．５</t>
  </si>
  <si>
    <t>身体介護あり日中９．０</t>
  </si>
  <si>
    <t>身体介護あり日中９．５</t>
  </si>
  <si>
    <t>身体介護あり日中１０．０</t>
  </si>
  <si>
    <t>身体介護あり日中１０．５</t>
  </si>
  <si>
    <t>身体介護あり早朝０．５</t>
    <rPh sb="0" eb="2">
      <t>シンタイ</t>
    </rPh>
    <rPh sb="2" eb="4">
      <t>カイゴ</t>
    </rPh>
    <rPh sb="6" eb="8">
      <t>ソウチョウ</t>
    </rPh>
    <phoneticPr fontId="4"/>
  </si>
  <si>
    <t>身体介護あり早朝１．０</t>
    <rPh sb="0" eb="2">
      <t>シンタイ</t>
    </rPh>
    <rPh sb="2" eb="4">
      <t>カイゴ</t>
    </rPh>
    <rPh sb="6" eb="8">
      <t>ソウチョウ</t>
    </rPh>
    <phoneticPr fontId="4"/>
  </si>
  <si>
    <t>身体介護あり早朝１．５</t>
    <rPh sb="0" eb="2">
      <t>シンタイ</t>
    </rPh>
    <rPh sb="2" eb="4">
      <t>カイゴ</t>
    </rPh>
    <rPh sb="6" eb="8">
      <t>ソウチョウ</t>
    </rPh>
    <phoneticPr fontId="4"/>
  </si>
  <si>
    <t>身体介護あり早朝２．０</t>
    <rPh sb="0" eb="2">
      <t>シンタイ</t>
    </rPh>
    <rPh sb="2" eb="4">
      <t>カイゴ</t>
    </rPh>
    <rPh sb="6" eb="8">
      <t>ソウチョウ</t>
    </rPh>
    <phoneticPr fontId="4"/>
  </si>
  <si>
    <t>身体介護あり早朝２．５</t>
    <rPh sb="0" eb="2">
      <t>シンタイ</t>
    </rPh>
    <rPh sb="2" eb="4">
      <t>カイゴ</t>
    </rPh>
    <rPh sb="6" eb="8">
      <t>ソウチョウ</t>
    </rPh>
    <phoneticPr fontId="4"/>
  </si>
  <si>
    <t>身体介護あり夜間０．５</t>
    <rPh sb="0" eb="2">
      <t>シンタイ</t>
    </rPh>
    <rPh sb="2" eb="4">
      <t>カイゴ</t>
    </rPh>
    <rPh sb="6" eb="8">
      <t>ヤカン</t>
    </rPh>
    <phoneticPr fontId="4"/>
  </si>
  <si>
    <t>身体介護あり夜間１．０</t>
    <rPh sb="0" eb="2">
      <t>シンタイ</t>
    </rPh>
    <rPh sb="2" eb="4">
      <t>カイゴ</t>
    </rPh>
    <rPh sb="6" eb="8">
      <t>ヤカン</t>
    </rPh>
    <phoneticPr fontId="4"/>
  </si>
  <si>
    <t>身体介護あり夜間１．５</t>
    <rPh sb="0" eb="2">
      <t>シンタイ</t>
    </rPh>
    <rPh sb="2" eb="4">
      <t>カイゴ</t>
    </rPh>
    <rPh sb="6" eb="8">
      <t>ヤカン</t>
    </rPh>
    <phoneticPr fontId="4"/>
  </si>
  <si>
    <t>身体介護あり夜間２．０</t>
    <rPh sb="0" eb="2">
      <t>シンタイ</t>
    </rPh>
    <rPh sb="2" eb="4">
      <t>カイゴ</t>
    </rPh>
    <rPh sb="6" eb="8">
      <t>ヤカン</t>
    </rPh>
    <phoneticPr fontId="4"/>
  </si>
  <si>
    <t>身体介護あり夜間２．５</t>
    <rPh sb="0" eb="2">
      <t>シンタイ</t>
    </rPh>
    <rPh sb="2" eb="4">
      <t>カイゴ</t>
    </rPh>
    <rPh sb="6" eb="8">
      <t>ヤカン</t>
    </rPh>
    <phoneticPr fontId="4"/>
  </si>
  <si>
    <t>身体介護あり夜間３．０</t>
    <rPh sb="0" eb="2">
      <t>シンタイ</t>
    </rPh>
    <rPh sb="2" eb="4">
      <t>カイゴ</t>
    </rPh>
    <rPh sb="6" eb="8">
      <t>ヤカン</t>
    </rPh>
    <phoneticPr fontId="4"/>
  </si>
  <si>
    <t>身体介護あり夜間３．５</t>
    <rPh sb="0" eb="2">
      <t>シンタイ</t>
    </rPh>
    <rPh sb="2" eb="4">
      <t>カイゴ</t>
    </rPh>
    <rPh sb="6" eb="8">
      <t>ヤカン</t>
    </rPh>
    <phoneticPr fontId="4"/>
  </si>
  <si>
    <t>身体介護あり夜間４．０</t>
    <rPh sb="0" eb="2">
      <t>シンタイ</t>
    </rPh>
    <rPh sb="2" eb="4">
      <t>カイゴ</t>
    </rPh>
    <rPh sb="6" eb="8">
      <t>ヤカン</t>
    </rPh>
    <phoneticPr fontId="4"/>
  </si>
  <si>
    <t>身体介護あり夜間４．５</t>
    <rPh sb="0" eb="2">
      <t>シンタイ</t>
    </rPh>
    <rPh sb="2" eb="4">
      <t>カイゴ</t>
    </rPh>
    <rPh sb="6" eb="8">
      <t>ヤカン</t>
    </rPh>
    <phoneticPr fontId="4"/>
  </si>
  <si>
    <t>身体介護あり深夜０．５</t>
    <rPh sb="0" eb="2">
      <t>シンタイ</t>
    </rPh>
    <rPh sb="2" eb="4">
      <t>カイゴ</t>
    </rPh>
    <rPh sb="6" eb="8">
      <t>シンヤ</t>
    </rPh>
    <phoneticPr fontId="4"/>
  </si>
  <si>
    <t>身体介護あり深夜１．０</t>
    <rPh sb="0" eb="2">
      <t>シンタイ</t>
    </rPh>
    <rPh sb="2" eb="4">
      <t>カイゴ</t>
    </rPh>
    <rPh sb="6" eb="8">
      <t>シンヤ</t>
    </rPh>
    <phoneticPr fontId="4"/>
  </si>
  <si>
    <t>身体介護あり深夜１．５</t>
    <rPh sb="0" eb="2">
      <t>シンタイ</t>
    </rPh>
    <rPh sb="2" eb="4">
      <t>カイゴ</t>
    </rPh>
    <rPh sb="6" eb="8">
      <t>シンヤ</t>
    </rPh>
    <phoneticPr fontId="4"/>
  </si>
  <si>
    <t>身体介護あり深夜２．０</t>
    <rPh sb="0" eb="2">
      <t>シンタイ</t>
    </rPh>
    <rPh sb="2" eb="4">
      <t>カイゴ</t>
    </rPh>
    <rPh sb="6" eb="8">
      <t>シンヤ</t>
    </rPh>
    <phoneticPr fontId="4"/>
  </si>
  <si>
    <t>身体介護あり深夜２．５</t>
    <rPh sb="0" eb="2">
      <t>シンタイ</t>
    </rPh>
    <rPh sb="2" eb="4">
      <t>カイゴ</t>
    </rPh>
    <rPh sb="6" eb="8">
      <t>シンヤ</t>
    </rPh>
    <phoneticPr fontId="4"/>
  </si>
  <si>
    <t>身体介護あり深夜３．０</t>
    <rPh sb="0" eb="2">
      <t>シンタイ</t>
    </rPh>
    <rPh sb="2" eb="4">
      <t>カイゴ</t>
    </rPh>
    <rPh sb="6" eb="8">
      <t>シンヤ</t>
    </rPh>
    <phoneticPr fontId="4"/>
  </si>
  <si>
    <t>身体介護あり深夜３．５</t>
    <rPh sb="0" eb="2">
      <t>シンタイ</t>
    </rPh>
    <rPh sb="2" eb="4">
      <t>カイゴ</t>
    </rPh>
    <rPh sb="6" eb="8">
      <t>シンヤ</t>
    </rPh>
    <phoneticPr fontId="4"/>
  </si>
  <si>
    <t>身体介護あり深夜４．０</t>
    <rPh sb="0" eb="2">
      <t>シンタイ</t>
    </rPh>
    <rPh sb="2" eb="4">
      <t>カイゴ</t>
    </rPh>
    <rPh sb="6" eb="8">
      <t>シンヤ</t>
    </rPh>
    <phoneticPr fontId="4"/>
  </si>
  <si>
    <t>身体介護あり深夜４．５</t>
    <rPh sb="0" eb="2">
      <t>シンタイ</t>
    </rPh>
    <rPh sb="2" eb="4">
      <t>カイゴ</t>
    </rPh>
    <rPh sb="6" eb="8">
      <t>シンヤ</t>
    </rPh>
    <phoneticPr fontId="4"/>
  </si>
  <si>
    <t>身体介護あり深夜５．０</t>
    <rPh sb="0" eb="2">
      <t>シンタイ</t>
    </rPh>
    <rPh sb="2" eb="4">
      <t>カイゴ</t>
    </rPh>
    <rPh sb="6" eb="8">
      <t>シンヤ</t>
    </rPh>
    <phoneticPr fontId="4"/>
  </si>
  <si>
    <t>身体介護あり深夜５．５</t>
    <rPh sb="0" eb="2">
      <t>シンタイ</t>
    </rPh>
    <rPh sb="2" eb="4">
      <t>カイゴ</t>
    </rPh>
    <rPh sb="6" eb="8">
      <t>シンヤ</t>
    </rPh>
    <phoneticPr fontId="4"/>
  </si>
  <si>
    <t>身体介護あり深夜６．０</t>
    <rPh sb="0" eb="2">
      <t>シンタイ</t>
    </rPh>
    <rPh sb="2" eb="4">
      <t>カイゴ</t>
    </rPh>
    <rPh sb="6" eb="8">
      <t>シンヤ</t>
    </rPh>
    <phoneticPr fontId="4"/>
  </si>
  <si>
    <t>身体介護あり深夜６．５</t>
    <rPh sb="0" eb="2">
      <t>シンタイ</t>
    </rPh>
    <rPh sb="2" eb="4">
      <t>カイゴ</t>
    </rPh>
    <rPh sb="6" eb="8">
      <t>シンヤ</t>
    </rPh>
    <phoneticPr fontId="4"/>
  </si>
  <si>
    <t>身体あり日中増０．５</t>
    <rPh sb="0" eb="2">
      <t>シンタイ</t>
    </rPh>
    <rPh sb="4" eb="5">
      <t>ヒ</t>
    </rPh>
    <rPh sb="5" eb="6">
      <t>チュウ</t>
    </rPh>
    <rPh sb="6" eb="7">
      <t>ゾウ</t>
    </rPh>
    <phoneticPr fontId="4"/>
  </si>
  <si>
    <t>身体あり日中増１．０</t>
    <rPh sb="4" eb="5">
      <t>ヒ</t>
    </rPh>
    <rPh sb="5" eb="6">
      <t>チュウ</t>
    </rPh>
    <rPh sb="6" eb="7">
      <t>ゾウ</t>
    </rPh>
    <phoneticPr fontId="4"/>
  </si>
  <si>
    <t>身体あり日中増１．５</t>
    <rPh sb="4" eb="5">
      <t>ヒ</t>
    </rPh>
    <rPh sb="5" eb="6">
      <t>チュウ</t>
    </rPh>
    <rPh sb="6" eb="7">
      <t>ゾウ</t>
    </rPh>
    <phoneticPr fontId="4"/>
  </si>
  <si>
    <t>身体あり日中増２．０</t>
    <rPh sb="4" eb="5">
      <t>ヒ</t>
    </rPh>
    <rPh sb="5" eb="6">
      <t>チュウ</t>
    </rPh>
    <rPh sb="6" eb="7">
      <t>ゾウ</t>
    </rPh>
    <phoneticPr fontId="4"/>
  </si>
  <si>
    <t>身体あり日中増２．５</t>
    <rPh sb="4" eb="5">
      <t>ヒ</t>
    </rPh>
    <rPh sb="5" eb="6">
      <t>チュウ</t>
    </rPh>
    <rPh sb="6" eb="7">
      <t>ゾウ</t>
    </rPh>
    <phoneticPr fontId="4"/>
  </si>
  <si>
    <t>身体あり日中増３．０</t>
    <rPh sb="4" eb="5">
      <t>ヒ</t>
    </rPh>
    <rPh sb="5" eb="6">
      <t>チュウ</t>
    </rPh>
    <rPh sb="6" eb="7">
      <t>ゾウ</t>
    </rPh>
    <phoneticPr fontId="4"/>
  </si>
  <si>
    <t>身体あり日中増３．５</t>
    <rPh sb="4" eb="5">
      <t>ヒ</t>
    </rPh>
    <rPh sb="5" eb="6">
      <t>チュウ</t>
    </rPh>
    <rPh sb="6" eb="7">
      <t>ゾウ</t>
    </rPh>
    <phoneticPr fontId="4"/>
  </si>
  <si>
    <t>身体あり日中増４．０</t>
    <rPh sb="4" eb="5">
      <t>ヒ</t>
    </rPh>
    <rPh sb="5" eb="6">
      <t>チュウ</t>
    </rPh>
    <rPh sb="6" eb="7">
      <t>ゾウ</t>
    </rPh>
    <phoneticPr fontId="4"/>
  </si>
  <si>
    <t>身体あり日中増４．５</t>
    <rPh sb="4" eb="5">
      <t>ヒ</t>
    </rPh>
    <rPh sb="5" eb="6">
      <t>チュウ</t>
    </rPh>
    <rPh sb="6" eb="7">
      <t>ゾウ</t>
    </rPh>
    <phoneticPr fontId="4"/>
  </si>
  <si>
    <t>身体あり日中増５．０</t>
    <rPh sb="4" eb="5">
      <t>ヒ</t>
    </rPh>
    <rPh sb="5" eb="6">
      <t>チュウ</t>
    </rPh>
    <rPh sb="6" eb="7">
      <t>ゾウ</t>
    </rPh>
    <phoneticPr fontId="4"/>
  </si>
  <si>
    <t>身体あり日中増５．５</t>
    <rPh sb="4" eb="5">
      <t>ヒ</t>
    </rPh>
    <rPh sb="5" eb="6">
      <t>チュウ</t>
    </rPh>
    <rPh sb="6" eb="7">
      <t>ゾウ</t>
    </rPh>
    <phoneticPr fontId="4"/>
  </si>
  <si>
    <t>身体あり日中増６．０</t>
    <rPh sb="4" eb="5">
      <t>ヒ</t>
    </rPh>
    <rPh sb="5" eb="6">
      <t>チュウ</t>
    </rPh>
    <rPh sb="6" eb="7">
      <t>ゾウ</t>
    </rPh>
    <phoneticPr fontId="4"/>
  </si>
  <si>
    <t>身体あり日中増６．５</t>
    <rPh sb="4" eb="5">
      <t>ヒ</t>
    </rPh>
    <rPh sb="5" eb="6">
      <t>チュウ</t>
    </rPh>
    <rPh sb="6" eb="7">
      <t>ゾウ</t>
    </rPh>
    <phoneticPr fontId="4"/>
  </si>
  <si>
    <t>身体あり日中増７．０</t>
    <rPh sb="4" eb="5">
      <t>ヒ</t>
    </rPh>
    <rPh sb="5" eb="6">
      <t>チュウ</t>
    </rPh>
    <rPh sb="6" eb="7">
      <t>ゾウ</t>
    </rPh>
    <phoneticPr fontId="4"/>
  </si>
  <si>
    <t>身体あり日中増７．５</t>
    <rPh sb="4" eb="5">
      <t>ヒ</t>
    </rPh>
    <rPh sb="5" eb="6">
      <t>チュウ</t>
    </rPh>
    <rPh sb="6" eb="7">
      <t>ゾウ</t>
    </rPh>
    <phoneticPr fontId="4"/>
  </si>
  <si>
    <t>身体あり日中増８．０</t>
    <rPh sb="4" eb="5">
      <t>ヒ</t>
    </rPh>
    <rPh sb="5" eb="6">
      <t>チュウ</t>
    </rPh>
    <rPh sb="6" eb="7">
      <t>ゾウ</t>
    </rPh>
    <phoneticPr fontId="4"/>
  </si>
  <si>
    <t>身体あり日中増８．５</t>
    <rPh sb="4" eb="5">
      <t>ヒ</t>
    </rPh>
    <rPh sb="5" eb="6">
      <t>チュウ</t>
    </rPh>
    <rPh sb="6" eb="7">
      <t>ゾウ</t>
    </rPh>
    <phoneticPr fontId="4"/>
  </si>
  <si>
    <t>身体あり日中増９．０</t>
    <rPh sb="4" eb="5">
      <t>ヒ</t>
    </rPh>
    <rPh sb="5" eb="6">
      <t>チュウ</t>
    </rPh>
    <rPh sb="6" eb="7">
      <t>ゾウ</t>
    </rPh>
    <phoneticPr fontId="4"/>
  </si>
  <si>
    <t>身体あり日中増９．５</t>
    <rPh sb="4" eb="5">
      <t>ヒ</t>
    </rPh>
    <rPh sb="5" eb="6">
      <t>チュウ</t>
    </rPh>
    <rPh sb="6" eb="7">
      <t>ゾウ</t>
    </rPh>
    <phoneticPr fontId="4"/>
  </si>
  <si>
    <t>身体あり日中増１０．０</t>
    <rPh sb="4" eb="5">
      <t>ヒ</t>
    </rPh>
    <rPh sb="5" eb="6">
      <t>チュウ</t>
    </rPh>
    <rPh sb="6" eb="7">
      <t>ゾウ</t>
    </rPh>
    <phoneticPr fontId="4"/>
  </si>
  <si>
    <t>身体あり日中増１０．５</t>
    <rPh sb="4" eb="5">
      <t>ヒ</t>
    </rPh>
    <rPh sb="5" eb="6">
      <t>チュウ</t>
    </rPh>
    <rPh sb="6" eb="7">
      <t>ゾウ</t>
    </rPh>
    <phoneticPr fontId="4"/>
  </si>
  <si>
    <t>身体あり早朝増０．５</t>
    <rPh sb="0" eb="2">
      <t>シンタイ</t>
    </rPh>
    <rPh sb="4" eb="6">
      <t>ソウチョウ</t>
    </rPh>
    <rPh sb="6" eb="7">
      <t>ゾウ</t>
    </rPh>
    <phoneticPr fontId="4"/>
  </si>
  <si>
    <t>身体あり早朝増１．０</t>
    <rPh sb="4" eb="6">
      <t>ソウチョウ</t>
    </rPh>
    <rPh sb="6" eb="7">
      <t>ゾウ</t>
    </rPh>
    <phoneticPr fontId="4"/>
  </si>
  <si>
    <t>身体あり早朝増１．５</t>
    <rPh sb="4" eb="6">
      <t>ソウチョウ</t>
    </rPh>
    <rPh sb="6" eb="7">
      <t>ゾウ</t>
    </rPh>
    <phoneticPr fontId="4"/>
  </si>
  <si>
    <t>身体あり早朝増２．０</t>
    <rPh sb="4" eb="6">
      <t>ソウチョウ</t>
    </rPh>
    <rPh sb="6" eb="7">
      <t>ゾウ</t>
    </rPh>
    <phoneticPr fontId="4"/>
  </si>
  <si>
    <t>身体あり早朝増２．５</t>
    <rPh sb="4" eb="6">
      <t>ソウチョウ</t>
    </rPh>
    <rPh sb="6" eb="7">
      <t>ゾウ</t>
    </rPh>
    <phoneticPr fontId="4"/>
  </si>
  <si>
    <t>身体あり夜間増０．５</t>
    <rPh sb="4" eb="6">
      <t>ヤカン</t>
    </rPh>
    <rPh sb="6" eb="7">
      <t>ゾウ</t>
    </rPh>
    <phoneticPr fontId="4"/>
  </si>
  <si>
    <t>身体あり夜間増１．０</t>
    <rPh sb="4" eb="6">
      <t>ヤカン</t>
    </rPh>
    <rPh sb="6" eb="7">
      <t>ゾウ</t>
    </rPh>
    <phoneticPr fontId="4"/>
  </si>
  <si>
    <t>身体あり夜間増１．５</t>
    <rPh sb="4" eb="6">
      <t>ヤカン</t>
    </rPh>
    <rPh sb="6" eb="7">
      <t>ゾウ</t>
    </rPh>
    <phoneticPr fontId="4"/>
  </si>
  <si>
    <t>身体あり夜間増２．０</t>
    <rPh sb="4" eb="6">
      <t>ヤカン</t>
    </rPh>
    <rPh sb="6" eb="7">
      <t>ゾウ</t>
    </rPh>
    <phoneticPr fontId="4"/>
  </si>
  <si>
    <t>身体あり夜間増２．５</t>
    <rPh sb="4" eb="6">
      <t>ヤカン</t>
    </rPh>
    <rPh sb="6" eb="7">
      <t>ゾウ</t>
    </rPh>
    <phoneticPr fontId="4"/>
  </si>
  <si>
    <t>身体あり夜間増３．０</t>
    <rPh sb="4" eb="6">
      <t>ヤカン</t>
    </rPh>
    <rPh sb="6" eb="7">
      <t>ゾウ</t>
    </rPh>
    <phoneticPr fontId="4"/>
  </si>
  <si>
    <t>身体あり夜間増３．５</t>
    <rPh sb="4" eb="6">
      <t>ヤカン</t>
    </rPh>
    <rPh sb="6" eb="7">
      <t>ゾウ</t>
    </rPh>
    <phoneticPr fontId="4"/>
  </si>
  <si>
    <t>身体あり夜間増４．０</t>
    <rPh sb="4" eb="6">
      <t>ヤカン</t>
    </rPh>
    <rPh sb="6" eb="7">
      <t>ゾウ</t>
    </rPh>
    <phoneticPr fontId="4"/>
  </si>
  <si>
    <t>身体あり夜間増４．５</t>
    <rPh sb="4" eb="6">
      <t>ヤカン</t>
    </rPh>
    <rPh sb="6" eb="7">
      <t>ゾウ</t>
    </rPh>
    <phoneticPr fontId="4"/>
  </si>
  <si>
    <t>身体あり深夜増０．５</t>
    <rPh sb="4" eb="6">
      <t>シンヤ</t>
    </rPh>
    <rPh sb="6" eb="7">
      <t>ゾウ</t>
    </rPh>
    <phoneticPr fontId="4"/>
  </si>
  <si>
    <t>身体あり深夜増１．０</t>
    <rPh sb="4" eb="6">
      <t>シンヤ</t>
    </rPh>
    <rPh sb="6" eb="7">
      <t>ゾウ</t>
    </rPh>
    <phoneticPr fontId="4"/>
  </si>
  <si>
    <t>身体あり深夜増１．５</t>
    <rPh sb="4" eb="6">
      <t>シンヤ</t>
    </rPh>
    <rPh sb="6" eb="7">
      <t>ゾウ</t>
    </rPh>
    <phoneticPr fontId="4"/>
  </si>
  <si>
    <t>身体あり深夜増２．０</t>
    <rPh sb="4" eb="6">
      <t>シンヤ</t>
    </rPh>
    <rPh sb="6" eb="7">
      <t>ゾウ</t>
    </rPh>
    <phoneticPr fontId="4"/>
  </si>
  <si>
    <t>身体介護なし日中０．５</t>
    <rPh sb="0" eb="2">
      <t>シンタイ</t>
    </rPh>
    <rPh sb="2" eb="4">
      <t>カイゴ</t>
    </rPh>
    <rPh sb="6" eb="8">
      <t>ニッチュウ</t>
    </rPh>
    <phoneticPr fontId="4"/>
  </si>
  <si>
    <t>身体介護なし日中１．０</t>
    <rPh sb="0" eb="2">
      <t>シンタイ</t>
    </rPh>
    <rPh sb="2" eb="4">
      <t>カイゴ</t>
    </rPh>
    <rPh sb="6" eb="8">
      <t>ニッチュウ</t>
    </rPh>
    <phoneticPr fontId="4"/>
  </si>
  <si>
    <t>身体介護なし日中１．５</t>
    <rPh sb="0" eb="2">
      <t>シンタイ</t>
    </rPh>
    <rPh sb="2" eb="4">
      <t>カイゴ</t>
    </rPh>
    <rPh sb="6" eb="8">
      <t>ニッチュウ</t>
    </rPh>
    <phoneticPr fontId="4"/>
  </si>
  <si>
    <t>身体介護なし日中２．０</t>
    <rPh sb="0" eb="2">
      <t>シンタイ</t>
    </rPh>
    <rPh sb="2" eb="4">
      <t>カイゴ</t>
    </rPh>
    <rPh sb="6" eb="8">
      <t>ニッチュウ</t>
    </rPh>
    <phoneticPr fontId="4"/>
  </si>
  <si>
    <t>身体介護なし日中２．５</t>
    <rPh sb="0" eb="2">
      <t>シンタイ</t>
    </rPh>
    <rPh sb="2" eb="4">
      <t>カイゴ</t>
    </rPh>
    <rPh sb="6" eb="8">
      <t>ニッチュウ</t>
    </rPh>
    <phoneticPr fontId="4"/>
  </si>
  <si>
    <t>身体介護なし日中３．０</t>
    <rPh sb="0" eb="2">
      <t>シンタイ</t>
    </rPh>
    <rPh sb="2" eb="4">
      <t>カイゴ</t>
    </rPh>
    <rPh sb="6" eb="8">
      <t>ニッチュウ</t>
    </rPh>
    <phoneticPr fontId="4"/>
  </si>
  <si>
    <t>身体介護なし日中３．５</t>
    <rPh sb="0" eb="2">
      <t>シンタイ</t>
    </rPh>
    <rPh sb="2" eb="4">
      <t>カイゴ</t>
    </rPh>
    <rPh sb="6" eb="8">
      <t>ニッチュウ</t>
    </rPh>
    <phoneticPr fontId="4"/>
  </si>
  <si>
    <t>身体介護なし日中４．０</t>
    <rPh sb="0" eb="2">
      <t>シンタイ</t>
    </rPh>
    <rPh sb="2" eb="4">
      <t>カイゴ</t>
    </rPh>
    <rPh sb="6" eb="8">
      <t>ニッチュウ</t>
    </rPh>
    <phoneticPr fontId="4"/>
  </si>
  <si>
    <t>身体介護なし日中４．５</t>
    <rPh sb="0" eb="2">
      <t>シンタイ</t>
    </rPh>
    <rPh sb="2" eb="4">
      <t>カイゴ</t>
    </rPh>
    <rPh sb="6" eb="8">
      <t>ニッチュウ</t>
    </rPh>
    <phoneticPr fontId="4"/>
  </si>
  <si>
    <t>身体介護なし日中５．０</t>
    <rPh sb="0" eb="2">
      <t>シンタイ</t>
    </rPh>
    <rPh sb="2" eb="4">
      <t>カイゴ</t>
    </rPh>
    <rPh sb="6" eb="8">
      <t>ニッチュウ</t>
    </rPh>
    <phoneticPr fontId="4"/>
  </si>
  <si>
    <t>身体介護なし日中５．５</t>
    <rPh sb="0" eb="2">
      <t>シンタイ</t>
    </rPh>
    <rPh sb="2" eb="4">
      <t>カイゴ</t>
    </rPh>
    <rPh sb="6" eb="8">
      <t>ニッチュウ</t>
    </rPh>
    <phoneticPr fontId="4"/>
  </si>
  <si>
    <t>身体介護なし日中６．０</t>
    <rPh sb="0" eb="2">
      <t>シンタイ</t>
    </rPh>
    <rPh sb="2" eb="4">
      <t>カイゴ</t>
    </rPh>
    <rPh sb="6" eb="8">
      <t>ニッチュウ</t>
    </rPh>
    <phoneticPr fontId="4"/>
  </si>
  <si>
    <t>身体介護なし日中６．５</t>
    <rPh sb="0" eb="2">
      <t>シンタイ</t>
    </rPh>
    <rPh sb="2" eb="4">
      <t>カイゴ</t>
    </rPh>
    <rPh sb="6" eb="8">
      <t>ニッチュウ</t>
    </rPh>
    <phoneticPr fontId="4"/>
  </si>
  <si>
    <t>身体介護なし日中７．０</t>
    <rPh sb="0" eb="2">
      <t>シンタイ</t>
    </rPh>
    <rPh sb="2" eb="4">
      <t>カイゴ</t>
    </rPh>
    <rPh sb="6" eb="8">
      <t>ニッチュウ</t>
    </rPh>
    <phoneticPr fontId="4"/>
  </si>
  <si>
    <t>身体介護なし日中７．５</t>
    <rPh sb="0" eb="2">
      <t>シンタイ</t>
    </rPh>
    <rPh sb="2" eb="4">
      <t>カイゴ</t>
    </rPh>
    <rPh sb="6" eb="8">
      <t>ニッチュウ</t>
    </rPh>
    <phoneticPr fontId="4"/>
  </si>
  <si>
    <t>身体介護なし日中８．０</t>
    <rPh sb="0" eb="2">
      <t>シンタイ</t>
    </rPh>
    <rPh sb="2" eb="4">
      <t>カイゴ</t>
    </rPh>
    <rPh sb="6" eb="8">
      <t>ニッチュウ</t>
    </rPh>
    <phoneticPr fontId="4"/>
  </si>
  <si>
    <t>身体介護なし日中８．５</t>
    <rPh sb="0" eb="2">
      <t>シンタイ</t>
    </rPh>
    <rPh sb="2" eb="4">
      <t>カイゴ</t>
    </rPh>
    <rPh sb="6" eb="8">
      <t>ニッチュウ</t>
    </rPh>
    <phoneticPr fontId="4"/>
  </si>
  <si>
    <t>身体介護なし日中９．０</t>
    <rPh sb="0" eb="2">
      <t>シンタイ</t>
    </rPh>
    <rPh sb="2" eb="4">
      <t>カイゴ</t>
    </rPh>
    <rPh sb="6" eb="8">
      <t>ニッチュウ</t>
    </rPh>
    <phoneticPr fontId="4"/>
  </si>
  <si>
    <t>身体介護なし日中９．５</t>
    <rPh sb="0" eb="2">
      <t>シンタイ</t>
    </rPh>
    <rPh sb="2" eb="4">
      <t>カイゴ</t>
    </rPh>
    <rPh sb="6" eb="8">
      <t>ニッチュウ</t>
    </rPh>
    <phoneticPr fontId="4"/>
  </si>
  <si>
    <t>身体介護なし日中１０．０</t>
    <rPh sb="0" eb="2">
      <t>シンタイ</t>
    </rPh>
    <rPh sb="2" eb="4">
      <t>カイゴ</t>
    </rPh>
    <rPh sb="6" eb="8">
      <t>ニッチュウ</t>
    </rPh>
    <phoneticPr fontId="4"/>
  </si>
  <si>
    <t>身体介護なし日中１０．５</t>
    <rPh sb="0" eb="2">
      <t>シンタイ</t>
    </rPh>
    <rPh sb="2" eb="4">
      <t>カイゴ</t>
    </rPh>
    <rPh sb="6" eb="8">
      <t>ニッチュウ</t>
    </rPh>
    <phoneticPr fontId="4"/>
  </si>
  <si>
    <t>身体介護なし早朝０．５</t>
    <rPh sb="0" eb="2">
      <t>シンタイ</t>
    </rPh>
    <rPh sb="2" eb="4">
      <t>カイゴ</t>
    </rPh>
    <rPh sb="6" eb="8">
      <t>ソウチョウ</t>
    </rPh>
    <phoneticPr fontId="4"/>
  </si>
  <si>
    <t>身体介護なし早朝１．０</t>
    <rPh sb="0" eb="2">
      <t>シンタイ</t>
    </rPh>
    <rPh sb="2" eb="4">
      <t>カイゴ</t>
    </rPh>
    <rPh sb="6" eb="8">
      <t>ソウチョウ</t>
    </rPh>
    <phoneticPr fontId="4"/>
  </si>
  <si>
    <t>身体介護なし早朝１．５</t>
    <rPh sb="0" eb="2">
      <t>シンタイ</t>
    </rPh>
    <rPh sb="2" eb="4">
      <t>カイゴ</t>
    </rPh>
    <rPh sb="6" eb="8">
      <t>ソウチョウ</t>
    </rPh>
    <phoneticPr fontId="4"/>
  </si>
  <si>
    <t>身体介護なし早朝２．０</t>
    <rPh sb="0" eb="2">
      <t>シンタイ</t>
    </rPh>
    <rPh sb="2" eb="4">
      <t>カイゴ</t>
    </rPh>
    <rPh sb="6" eb="8">
      <t>ソウチョウ</t>
    </rPh>
    <phoneticPr fontId="4"/>
  </si>
  <si>
    <t>身体介護なし早朝２．５</t>
    <rPh sb="0" eb="2">
      <t>シンタイ</t>
    </rPh>
    <rPh sb="2" eb="4">
      <t>カイゴ</t>
    </rPh>
    <rPh sb="6" eb="8">
      <t>ソウチョウ</t>
    </rPh>
    <phoneticPr fontId="4"/>
  </si>
  <si>
    <t>身体介護なし夜間０．５</t>
    <rPh sb="0" eb="2">
      <t>シンタイ</t>
    </rPh>
    <rPh sb="2" eb="4">
      <t>カイゴ</t>
    </rPh>
    <rPh sb="6" eb="8">
      <t>ヤカン</t>
    </rPh>
    <phoneticPr fontId="4"/>
  </si>
  <si>
    <t>身体介護なし夜間１．０</t>
    <rPh sb="0" eb="2">
      <t>シンタイ</t>
    </rPh>
    <rPh sb="2" eb="4">
      <t>カイゴ</t>
    </rPh>
    <rPh sb="6" eb="8">
      <t>ヤカン</t>
    </rPh>
    <phoneticPr fontId="4"/>
  </si>
  <si>
    <t>身体介護なし夜間１．５</t>
    <rPh sb="0" eb="2">
      <t>シンタイ</t>
    </rPh>
    <rPh sb="2" eb="4">
      <t>カイゴ</t>
    </rPh>
    <rPh sb="6" eb="8">
      <t>ヤカン</t>
    </rPh>
    <phoneticPr fontId="4"/>
  </si>
  <si>
    <t>身体介護なし夜間２．０</t>
    <rPh sb="0" eb="2">
      <t>シンタイ</t>
    </rPh>
    <rPh sb="2" eb="4">
      <t>カイゴ</t>
    </rPh>
    <rPh sb="6" eb="8">
      <t>ヤカン</t>
    </rPh>
    <phoneticPr fontId="4"/>
  </si>
  <si>
    <t>身体介護なし夜間２．５</t>
    <rPh sb="0" eb="2">
      <t>シンタイ</t>
    </rPh>
    <rPh sb="2" eb="4">
      <t>カイゴ</t>
    </rPh>
    <rPh sb="6" eb="8">
      <t>ヤカン</t>
    </rPh>
    <phoneticPr fontId="4"/>
  </si>
  <si>
    <t>身体介護なし夜間３．０</t>
    <rPh sb="0" eb="2">
      <t>シンタイ</t>
    </rPh>
    <rPh sb="2" eb="4">
      <t>カイゴ</t>
    </rPh>
    <rPh sb="6" eb="8">
      <t>ヤカン</t>
    </rPh>
    <phoneticPr fontId="4"/>
  </si>
  <si>
    <t>身体介護なし夜間３．５</t>
    <rPh sb="0" eb="2">
      <t>シンタイ</t>
    </rPh>
    <rPh sb="2" eb="4">
      <t>カイゴ</t>
    </rPh>
    <rPh sb="6" eb="8">
      <t>ヤカン</t>
    </rPh>
    <phoneticPr fontId="4"/>
  </si>
  <si>
    <t>身体介護なし夜間４．０</t>
    <rPh sb="0" eb="2">
      <t>シンタイ</t>
    </rPh>
    <rPh sb="2" eb="4">
      <t>カイゴ</t>
    </rPh>
    <rPh sb="6" eb="8">
      <t>ヤカン</t>
    </rPh>
    <phoneticPr fontId="4"/>
  </si>
  <si>
    <t>身体介護なし夜間４．５</t>
    <rPh sb="0" eb="2">
      <t>シンタイ</t>
    </rPh>
    <rPh sb="2" eb="4">
      <t>カイゴ</t>
    </rPh>
    <rPh sb="6" eb="8">
      <t>ヤカン</t>
    </rPh>
    <phoneticPr fontId="4"/>
  </si>
  <si>
    <t>身体介護なし深夜０．５</t>
    <rPh sb="0" eb="2">
      <t>シンタイ</t>
    </rPh>
    <rPh sb="2" eb="4">
      <t>カイゴ</t>
    </rPh>
    <rPh sb="6" eb="8">
      <t>シンヤ</t>
    </rPh>
    <phoneticPr fontId="4"/>
  </si>
  <si>
    <t>身体介護なし深夜１．０</t>
    <rPh sb="0" eb="2">
      <t>シンタイ</t>
    </rPh>
    <rPh sb="2" eb="4">
      <t>カイゴ</t>
    </rPh>
    <rPh sb="6" eb="8">
      <t>シンヤ</t>
    </rPh>
    <phoneticPr fontId="4"/>
  </si>
  <si>
    <t>身体介護なし深夜１．５</t>
    <rPh sb="0" eb="2">
      <t>シンタイ</t>
    </rPh>
    <rPh sb="2" eb="4">
      <t>カイゴ</t>
    </rPh>
    <rPh sb="6" eb="8">
      <t>シンヤ</t>
    </rPh>
    <phoneticPr fontId="4"/>
  </si>
  <si>
    <t>身体介護なし深夜２．０</t>
    <rPh sb="0" eb="2">
      <t>シンタイ</t>
    </rPh>
    <rPh sb="2" eb="4">
      <t>カイゴ</t>
    </rPh>
    <rPh sb="6" eb="8">
      <t>シンヤ</t>
    </rPh>
    <phoneticPr fontId="4"/>
  </si>
  <si>
    <t>身体介護なし深夜２．５</t>
    <rPh sb="0" eb="2">
      <t>シンタイ</t>
    </rPh>
    <rPh sb="2" eb="4">
      <t>カイゴ</t>
    </rPh>
    <rPh sb="6" eb="8">
      <t>シンヤ</t>
    </rPh>
    <phoneticPr fontId="4"/>
  </si>
  <si>
    <t>身体介護なし深夜３．０</t>
    <rPh sb="0" eb="2">
      <t>シンタイ</t>
    </rPh>
    <rPh sb="2" eb="4">
      <t>カイゴ</t>
    </rPh>
    <rPh sb="6" eb="8">
      <t>シンヤ</t>
    </rPh>
    <phoneticPr fontId="4"/>
  </si>
  <si>
    <t>身体介護なし深夜３．５</t>
    <rPh sb="0" eb="2">
      <t>シンタイ</t>
    </rPh>
    <rPh sb="2" eb="4">
      <t>カイゴ</t>
    </rPh>
    <rPh sb="6" eb="8">
      <t>シンヤ</t>
    </rPh>
    <phoneticPr fontId="4"/>
  </si>
  <si>
    <t>身体介護なし深夜４．０</t>
    <rPh sb="0" eb="2">
      <t>シンタイ</t>
    </rPh>
    <rPh sb="2" eb="4">
      <t>カイゴ</t>
    </rPh>
    <rPh sb="6" eb="8">
      <t>シンヤ</t>
    </rPh>
    <phoneticPr fontId="4"/>
  </si>
  <si>
    <t>身体介護なし深夜４．５</t>
    <rPh sb="0" eb="2">
      <t>シンタイ</t>
    </rPh>
    <rPh sb="2" eb="4">
      <t>カイゴ</t>
    </rPh>
    <rPh sb="6" eb="8">
      <t>シンヤ</t>
    </rPh>
    <phoneticPr fontId="4"/>
  </si>
  <si>
    <t>身体介護なし深夜５．０</t>
    <rPh sb="0" eb="2">
      <t>シンタイ</t>
    </rPh>
    <rPh sb="2" eb="4">
      <t>カイゴ</t>
    </rPh>
    <rPh sb="6" eb="8">
      <t>シンヤ</t>
    </rPh>
    <phoneticPr fontId="4"/>
  </si>
  <si>
    <t>身体介護なし深夜５．５</t>
    <rPh sb="0" eb="2">
      <t>シンタイ</t>
    </rPh>
    <rPh sb="2" eb="4">
      <t>カイゴ</t>
    </rPh>
    <rPh sb="6" eb="8">
      <t>シンヤ</t>
    </rPh>
    <phoneticPr fontId="4"/>
  </si>
  <si>
    <t>身体介護なし深夜６．０</t>
    <rPh sb="0" eb="2">
      <t>シンタイ</t>
    </rPh>
    <rPh sb="2" eb="4">
      <t>カイゴ</t>
    </rPh>
    <rPh sb="6" eb="8">
      <t>シンヤ</t>
    </rPh>
    <phoneticPr fontId="4"/>
  </si>
  <si>
    <t>身体なし日中増０．５</t>
    <rPh sb="0" eb="2">
      <t>シンタイ</t>
    </rPh>
    <rPh sb="4" eb="5">
      <t>ヒ</t>
    </rPh>
    <rPh sb="5" eb="6">
      <t>チュウ</t>
    </rPh>
    <rPh sb="6" eb="7">
      <t>ゾウ</t>
    </rPh>
    <phoneticPr fontId="4"/>
  </si>
  <si>
    <t>身体なし日中増１．０</t>
    <rPh sb="4" eb="5">
      <t>ヒ</t>
    </rPh>
    <rPh sb="5" eb="6">
      <t>チュウ</t>
    </rPh>
    <rPh sb="6" eb="7">
      <t>ゾウ</t>
    </rPh>
    <phoneticPr fontId="4"/>
  </si>
  <si>
    <t>身体なし日中増１．５</t>
    <rPh sb="4" eb="5">
      <t>ヒ</t>
    </rPh>
    <rPh sb="5" eb="6">
      <t>チュウ</t>
    </rPh>
    <rPh sb="6" eb="7">
      <t>ゾウ</t>
    </rPh>
    <phoneticPr fontId="4"/>
  </si>
  <si>
    <t>身体なし日中増２．０</t>
    <rPh sb="4" eb="5">
      <t>ヒ</t>
    </rPh>
    <rPh sb="5" eb="6">
      <t>チュウ</t>
    </rPh>
    <rPh sb="6" eb="7">
      <t>ゾウ</t>
    </rPh>
    <phoneticPr fontId="4"/>
  </si>
  <si>
    <t>身体なし日中増２．５</t>
    <rPh sb="4" eb="5">
      <t>ヒ</t>
    </rPh>
    <rPh sb="5" eb="6">
      <t>チュウ</t>
    </rPh>
    <rPh sb="6" eb="7">
      <t>ゾウ</t>
    </rPh>
    <phoneticPr fontId="4"/>
  </si>
  <si>
    <t>身体なし日中増３．０</t>
    <rPh sb="4" eb="5">
      <t>ヒ</t>
    </rPh>
    <rPh sb="5" eb="6">
      <t>チュウ</t>
    </rPh>
    <rPh sb="6" eb="7">
      <t>ゾウ</t>
    </rPh>
    <phoneticPr fontId="4"/>
  </si>
  <si>
    <t>身体なし日中増３．５</t>
    <rPh sb="4" eb="5">
      <t>ヒ</t>
    </rPh>
    <rPh sb="5" eb="6">
      <t>チュウ</t>
    </rPh>
    <rPh sb="6" eb="7">
      <t>ゾウ</t>
    </rPh>
    <phoneticPr fontId="4"/>
  </si>
  <si>
    <t>身体なし日中増４．０</t>
    <rPh sb="4" eb="5">
      <t>ヒ</t>
    </rPh>
    <rPh sb="5" eb="6">
      <t>チュウ</t>
    </rPh>
    <rPh sb="6" eb="7">
      <t>ゾウ</t>
    </rPh>
    <phoneticPr fontId="4"/>
  </si>
  <si>
    <t>身体なし日中増４．５</t>
    <rPh sb="4" eb="5">
      <t>ヒ</t>
    </rPh>
    <rPh sb="5" eb="6">
      <t>チュウ</t>
    </rPh>
    <rPh sb="6" eb="7">
      <t>ゾウ</t>
    </rPh>
    <phoneticPr fontId="4"/>
  </si>
  <si>
    <t>身体なし日中増５．０</t>
    <rPh sb="4" eb="5">
      <t>ヒ</t>
    </rPh>
    <rPh sb="5" eb="6">
      <t>チュウ</t>
    </rPh>
    <rPh sb="6" eb="7">
      <t>ゾウ</t>
    </rPh>
    <phoneticPr fontId="4"/>
  </si>
  <si>
    <t>身体なし日中増５．５</t>
    <rPh sb="4" eb="5">
      <t>ヒ</t>
    </rPh>
    <rPh sb="5" eb="6">
      <t>チュウ</t>
    </rPh>
    <rPh sb="6" eb="7">
      <t>ゾウ</t>
    </rPh>
    <phoneticPr fontId="4"/>
  </si>
  <si>
    <t>身体なし日中増６．０</t>
    <rPh sb="4" eb="5">
      <t>ヒ</t>
    </rPh>
    <rPh sb="5" eb="6">
      <t>チュウ</t>
    </rPh>
    <rPh sb="6" eb="7">
      <t>ゾウ</t>
    </rPh>
    <phoneticPr fontId="4"/>
  </si>
  <si>
    <t>身体なし日中増６．５</t>
    <rPh sb="4" eb="5">
      <t>ヒ</t>
    </rPh>
    <rPh sb="5" eb="6">
      <t>チュウ</t>
    </rPh>
    <rPh sb="6" eb="7">
      <t>ゾウ</t>
    </rPh>
    <phoneticPr fontId="4"/>
  </si>
  <si>
    <t>身体なし日中増７．０</t>
    <rPh sb="4" eb="5">
      <t>ヒ</t>
    </rPh>
    <rPh sb="5" eb="6">
      <t>チュウ</t>
    </rPh>
    <rPh sb="6" eb="7">
      <t>ゾウ</t>
    </rPh>
    <phoneticPr fontId="4"/>
  </si>
  <si>
    <t>身体なし日中増７．５</t>
    <rPh sb="4" eb="5">
      <t>ヒ</t>
    </rPh>
    <rPh sb="5" eb="6">
      <t>チュウ</t>
    </rPh>
    <rPh sb="6" eb="7">
      <t>ゾウ</t>
    </rPh>
    <phoneticPr fontId="4"/>
  </si>
  <si>
    <t>身体なし日中増８．０</t>
    <rPh sb="4" eb="5">
      <t>ヒ</t>
    </rPh>
    <rPh sb="5" eb="6">
      <t>チュウ</t>
    </rPh>
    <rPh sb="6" eb="7">
      <t>ゾウ</t>
    </rPh>
    <phoneticPr fontId="4"/>
  </si>
  <si>
    <t>身体なし日中増８．５</t>
    <rPh sb="4" eb="5">
      <t>ヒ</t>
    </rPh>
    <rPh sb="5" eb="6">
      <t>チュウ</t>
    </rPh>
    <rPh sb="6" eb="7">
      <t>ゾウ</t>
    </rPh>
    <phoneticPr fontId="4"/>
  </si>
  <si>
    <t>身体なし日中増９．０</t>
    <rPh sb="4" eb="5">
      <t>ヒ</t>
    </rPh>
    <rPh sb="5" eb="6">
      <t>チュウ</t>
    </rPh>
    <rPh sb="6" eb="7">
      <t>ゾウ</t>
    </rPh>
    <phoneticPr fontId="4"/>
  </si>
  <si>
    <t>身体なし日中増９．５</t>
    <rPh sb="4" eb="5">
      <t>ヒ</t>
    </rPh>
    <rPh sb="5" eb="6">
      <t>チュウ</t>
    </rPh>
    <rPh sb="6" eb="7">
      <t>ゾウ</t>
    </rPh>
    <phoneticPr fontId="4"/>
  </si>
  <si>
    <t>身体なし日中増１０．０</t>
    <rPh sb="4" eb="5">
      <t>ヒ</t>
    </rPh>
    <rPh sb="5" eb="6">
      <t>チュウ</t>
    </rPh>
    <rPh sb="6" eb="7">
      <t>ゾウ</t>
    </rPh>
    <phoneticPr fontId="4"/>
  </si>
  <si>
    <t>身体なし日中増１０．５</t>
    <rPh sb="4" eb="5">
      <t>ヒ</t>
    </rPh>
    <rPh sb="5" eb="6">
      <t>チュウ</t>
    </rPh>
    <rPh sb="6" eb="7">
      <t>ゾウ</t>
    </rPh>
    <phoneticPr fontId="4"/>
  </si>
  <si>
    <t>身体なし早朝増０．５</t>
    <rPh sb="4" eb="6">
      <t>ソウチョウ</t>
    </rPh>
    <rPh sb="6" eb="7">
      <t>ゾウ</t>
    </rPh>
    <phoneticPr fontId="4"/>
  </si>
  <si>
    <t>身体なし早朝増１．０</t>
    <rPh sb="4" eb="6">
      <t>ソウチョウ</t>
    </rPh>
    <rPh sb="6" eb="7">
      <t>ゾウ</t>
    </rPh>
    <phoneticPr fontId="4"/>
  </si>
  <si>
    <t>身体なし早朝増１．５</t>
    <rPh sb="4" eb="6">
      <t>ソウチョウ</t>
    </rPh>
    <rPh sb="6" eb="7">
      <t>ゾウ</t>
    </rPh>
    <phoneticPr fontId="4"/>
  </si>
  <si>
    <t>身体なし早朝増２．０</t>
    <rPh sb="4" eb="6">
      <t>ソウチョウ</t>
    </rPh>
    <rPh sb="6" eb="7">
      <t>ゾウ</t>
    </rPh>
    <phoneticPr fontId="4"/>
  </si>
  <si>
    <t>身体なし早朝増２．５</t>
    <rPh sb="4" eb="6">
      <t>ソウチョウ</t>
    </rPh>
    <rPh sb="6" eb="7">
      <t>ゾウ</t>
    </rPh>
    <phoneticPr fontId="4"/>
  </si>
  <si>
    <t>身体なし夜間増０．５</t>
    <rPh sb="4" eb="6">
      <t>ヤカン</t>
    </rPh>
    <rPh sb="6" eb="7">
      <t>ゾウ</t>
    </rPh>
    <phoneticPr fontId="4"/>
  </si>
  <si>
    <t>身体なし夜間増１．０</t>
    <rPh sb="4" eb="6">
      <t>ヤカン</t>
    </rPh>
    <rPh sb="6" eb="7">
      <t>ゾウ</t>
    </rPh>
    <phoneticPr fontId="4"/>
  </si>
  <si>
    <t>身体なし夜間増１．５</t>
    <rPh sb="4" eb="6">
      <t>ヤカン</t>
    </rPh>
    <rPh sb="6" eb="7">
      <t>ゾウ</t>
    </rPh>
    <phoneticPr fontId="4"/>
  </si>
  <si>
    <t>身体なし夜間増２．０</t>
    <rPh sb="4" eb="6">
      <t>ヤカン</t>
    </rPh>
    <rPh sb="6" eb="7">
      <t>ゾウ</t>
    </rPh>
    <phoneticPr fontId="4"/>
  </si>
  <si>
    <t>身体なし夜間増２．５</t>
    <rPh sb="4" eb="6">
      <t>ヤカン</t>
    </rPh>
    <rPh sb="6" eb="7">
      <t>ゾウ</t>
    </rPh>
    <phoneticPr fontId="4"/>
  </si>
  <si>
    <t>身体なし夜間増３．０</t>
    <rPh sb="4" eb="6">
      <t>ヤカン</t>
    </rPh>
    <rPh sb="6" eb="7">
      <t>ゾウ</t>
    </rPh>
    <phoneticPr fontId="4"/>
  </si>
  <si>
    <t>身体なし夜間増３．５</t>
    <rPh sb="4" eb="6">
      <t>ヤカン</t>
    </rPh>
    <rPh sb="6" eb="7">
      <t>ゾウ</t>
    </rPh>
    <phoneticPr fontId="4"/>
  </si>
  <si>
    <t>身体なし夜間増４．０</t>
    <rPh sb="4" eb="6">
      <t>ヤカン</t>
    </rPh>
    <rPh sb="6" eb="7">
      <t>ゾウ</t>
    </rPh>
    <phoneticPr fontId="4"/>
  </si>
  <si>
    <t>身体なし夜間増４．５</t>
    <rPh sb="4" eb="6">
      <t>ヤカン</t>
    </rPh>
    <rPh sb="6" eb="7">
      <t>ゾウ</t>
    </rPh>
    <phoneticPr fontId="4"/>
  </si>
  <si>
    <t>身体なし深夜増０．５</t>
    <rPh sb="4" eb="6">
      <t>シンヤ</t>
    </rPh>
    <rPh sb="6" eb="7">
      <t>ゾウ</t>
    </rPh>
    <phoneticPr fontId="4"/>
  </si>
  <si>
    <t>身体なし深夜増１．０</t>
    <rPh sb="4" eb="6">
      <t>シンヤ</t>
    </rPh>
    <rPh sb="6" eb="7">
      <t>ゾウ</t>
    </rPh>
    <phoneticPr fontId="4"/>
  </si>
  <si>
    <t>身体なし深夜増１．５</t>
    <rPh sb="4" eb="6">
      <t>シンヤ</t>
    </rPh>
    <rPh sb="6" eb="7">
      <t>ゾウ</t>
    </rPh>
    <phoneticPr fontId="4"/>
  </si>
  <si>
    <t>身体なし深夜増２．０</t>
    <rPh sb="4" eb="6">
      <t>シンヤ</t>
    </rPh>
    <rPh sb="6" eb="7">
      <t>ゾウ</t>
    </rPh>
    <phoneticPr fontId="4"/>
  </si>
  <si>
    <t>利用者負担上限管理加算</t>
    <rPh sb="0" eb="3">
      <t>リヨウシャ</t>
    </rPh>
    <rPh sb="3" eb="5">
      <t>フタン</t>
    </rPh>
    <rPh sb="5" eb="7">
      <t>ジョウゲン</t>
    </rPh>
    <rPh sb="7" eb="9">
      <t>カンリ</t>
    </rPh>
    <rPh sb="9" eb="11">
      <t>カサン</t>
    </rPh>
    <phoneticPr fontId="4"/>
  </si>
  <si>
    <t>身体介護あり日中０．５・２人</t>
  </si>
  <si>
    <t>身体介護あり日中１．０・２人</t>
  </si>
  <si>
    <t>身体介護あり日中１．５・２人</t>
  </si>
  <si>
    <t>身体介護あり日中２．０・２人</t>
  </si>
  <si>
    <t>身体介護あり日中２．５・２人</t>
  </si>
  <si>
    <t>身体介護あり日中３．０・２人</t>
  </si>
  <si>
    <t>身体介護あり日中３．５・２人</t>
  </si>
  <si>
    <t>身体介護あり日中４．０・２人</t>
  </si>
  <si>
    <t>身体介護あり日中４．５・２人</t>
  </si>
  <si>
    <t>身体介護あり日中５．０・２人</t>
  </si>
  <si>
    <t>身体介護あり日中５．５・２人</t>
  </si>
  <si>
    <t>身体介護あり日中６．０・２人</t>
  </si>
  <si>
    <t>身体介護あり日中６．５・２人</t>
  </si>
  <si>
    <t>身体介護あり日中７．０・２人</t>
  </si>
  <si>
    <t>身体介護あり日中７．５・２人</t>
  </si>
  <si>
    <t>身体介護あり日中８．０・２人</t>
  </si>
  <si>
    <t>身体介護あり日中８．５・２人</t>
  </si>
  <si>
    <t>身体介護あり日中９．０・２人</t>
  </si>
  <si>
    <t>身体介護あり日中９．５・２人</t>
  </si>
  <si>
    <t>身体介護あり日中１０．０・２人</t>
  </si>
  <si>
    <t>身体介護あり日中１０．５・２人</t>
  </si>
  <si>
    <t>身体介護あり早朝０．５・２人</t>
    <rPh sb="0" eb="2">
      <t>シンタイ</t>
    </rPh>
    <rPh sb="2" eb="4">
      <t>カイゴ</t>
    </rPh>
    <rPh sb="6" eb="8">
      <t>ソウチョウ</t>
    </rPh>
    <phoneticPr fontId="4"/>
  </si>
  <si>
    <t>身体介護あり早朝１．０・２人</t>
    <rPh sb="0" eb="2">
      <t>シンタイ</t>
    </rPh>
    <rPh sb="2" eb="4">
      <t>カイゴ</t>
    </rPh>
    <rPh sb="6" eb="8">
      <t>ソウチョウ</t>
    </rPh>
    <phoneticPr fontId="4"/>
  </si>
  <si>
    <t>身体介護あり早朝１．５・２人</t>
    <rPh sb="0" eb="2">
      <t>シンタイ</t>
    </rPh>
    <rPh sb="2" eb="4">
      <t>カイゴ</t>
    </rPh>
    <rPh sb="6" eb="8">
      <t>ソウチョウ</t>
    </rPh>
    <phoneticPr fontId="4"/>
  </si>
  <si>
    <t>身体介護あり早朝２．０・２人</t>
    <rPh sb="0" eb="2">
      <t>シンタイ</t>
    </rPh>
    <rPh sb="2" eb="4">
      <t>カイゴ</t>
    </rPh>
    <rPh sb="6" eb="8">
      <t>ソウチョウ</t>
    </rPh>
    <phoneticPr fontId="4"/>
  </si>
  <si>
    <t>身体介護あり早朝２．５・２人</t>
    <rPh sb="0" eb="2">
      <t>シンタイ</t>
    </rPh>
    <rPh sb="2" eb="4">
      <t>カイゴ</t>
    </rPh>
    <rPh sb="6" eb="8">
      <t>ソウチョウ</t>
    </rPh>
    <phoneticPr fontId="4"/>
  </si>
  <si>
    <t>身体介護あり夜間０．５・２人</t>
    <rPh sb="0" eb="2">
      <t>シンタイ</t>
    </rPh>
    <rPh sb="2" eb="4">
      <t>カイゴ</t>
    </rPh>
    <rPh sb="6" eb="8">
      <t>ヤカン</t>
    </rPh>
    <phoneticPr fontId="4"/>
  </si>
  <si>
    <t>身体介護あり夜間１．０・２人</t>
    <rPh sb="0" eb="2">
      <t>シンタイ</t>
    </rPh>
    <rPh sb="2" eb="4">
      <t>カイゴ</t>
    </rPh>
    <rPh sb="6" eb="8">
      <t>ヤカン</t>
    </rPh>
    <phoneticPr fontId="4"/>
  </si>
  <si>
    <t>身体介護あり夜間１．５・２人</t>
    <rPh sb="0" eb="2">
      <t>シンタイ</t>
    </rPh>
    <rPh sb="2" eb="4">
      <t>カイゴ</t>
    </rPh>
    <rPh sb="6" eb="8">
      <t>ヤカン</t>
    </rPh>
    <phoneticPr fontId="4"/>
  </si>
  <si>
    <t>身体介護あり夜間２．０・２人</t>
    <rPh sb="0" eb="2">
      <t>シンタイ</t>
    </rPh>
    <rPh sb="2" eb="4">
      <t>カイゴ</t>
    </rPh>
    <rPh sb="6" eb="8">
      <t>ヤカン</t>
    </rPh>
    <phoneticPr fontId="4"/>
  </si>
  <si>
    <t>身体介護あり夜間２．５・２人</t>
    <rPh sb="0" eb="2">
      <t>シンタイ</t>
    </rPh>
    <rPh sb="2" eb="4">
      <t>カイゴ</t>
    </rPh>
    <rPh sb="6" eb="8">
      <t>ヤカン</t>
    </rPh>
    <phoneticPr fontId="4"/>
  </si>
  <si>
    <t>身体介護あり夜間３．０・２人</t>
    <rPh sb="0" eb="2">
      <t>シンタイ</t>
    </rPh>
    <rPh sb="2" eb="4">
      <t>カイゴ</t>
    </rPh>
    <rPh sb="6" eb="8">
      <t>ヤカン</t>
    </rPh>
    <phoneticPr fontId="4"/>
  </si>
  <si>
    <t>身体介護あり夜間３．５・２人</t>
    <rPh sb="0" eb="2">
      <t>シンタイ</t>
    </rPh>
    <rPh sb="2" eb="4">
      <t>カイゴ</t>
    </rPh>
    <rPh sb="6" eb="8">
      <t>ヤカン</t>
    </rPh>
    <phoneticPr fontId="4"/>
  </si>
  <si>
    <t>身体介護あり夜間４．０・２人</t>
    <rPh sb="0" eb="2">
      <t>シンタイ</t>
    </rPh>
    <rPh sb="2" eb="4">
      <t>カイゴ</t>
    </rPh>
    <rPh sb="6" eb="8">
      <t>ヤカン</t>
    </rPh>
    <phoneticPr fontId="4"/>
  </si>
  <si>
    <t>身体介護あり夜間４．５・２人</t>
    <rPh sb="0" eb="2">
      <t>シンタイ</t>
    </rPh>
    <rPh sb="2" eb="4">
      <t>カイゴ</t>
    </rPh>
    <rPh sb="6" eb="8">
      <t>ヤカン</t>
    </rPh>
    <phoneticPr fontId="4"/>
  </si>
  <si>
    <t>身体介護あり深夜０．５・２人</t>
    <rPh sb="0" eb="2">
      <t>シンタイ</t>
    </rPh>
    <rPh sb="2" eb="4">
      <t>カイゴ</t>
    </rPh>
    <rPh sb="6" eb="8">
      <t>シンヤ</t>
    </rPh>
    <phoneticPr fontId="4"/>
  </si>
  <si>
    <t>身体介護あり深夜１．０・２人</t>
    <rPh sb="0" eb="2">
      <t>シンタイ</t>
    </rPh>
    <rPh sb="2" eb="4">
      <t>カイゴ</t>
    </rPh>
    <rPh sb="6" eb="8">
      <t>シンヤ</t>
    </rPh>
    <phoneticPr fontId="4"/>
  </si>
  <si>
    <t>身体介護あり深夜１．５・２人</t>
    <rPh sb="0" eb="2">
      <t>シンタイ</t>
    </rPh>
    <rPh sb="2" eb="4">
      <t>カイゴ</t>
    </rPh>
    <rPh sb="6" eb="8">
      <t>シンヤ</t>
    </rPh>
    <phoneticPr fontId="4"/>
  </si>
  <si>
    <t>身体介護あり深夜２．０・２人</t>
    <rPh sb="0" eb="2">
      <t>シンタイ</t>
    </rPh>
    <rPh sb="2" eb="4">
      <t>カイゴ</t>
    </rPh>
    <rPh sb="6" eb="8">
      <t>シンヤ</t>
    </rPh>
    <phoneticPr fontId="4"/>
  </si>
  <si>
    <t>身体介護あり深夜２．５・２人</t>
    <rPh sb="0" eb="2">
      <t>シンタイ</t>
    </rPh>
    <rPh sb="2" eb="4">
      <t>カイゴ</t>
    </rPh>
    <rPh sb="6" eb="8">
      <t>シンヤ</t>
    </rPh>
    <phoneticPr fontId="4"/>
  </si>
  <si>
    <t>身体介護あり深夜３．０・２人</t>
    <rPh sb="0" eb="2">
      <t>シンタイ</t>
    </rPh>
    <rPh sb="2" eb="4">
      <t>カイゴ</t>
    </rPh>
    <rPh sb="6" eb="8">
      <t>シンヤ</t>
    </rPh>
    <phoneticPr fontId="4"/>
  </si>
  <si>
    <t>身体介護あり深夜３．５・２人</t>
    <rPh sb="0" eb="2">
      <t>シンタイ</t>
    </rPh>
    <rPh sb="2" eb="4">
      <t>カイゴ</t>
    </rPh>
    <rPh sb="6" eb="8">
      <t>シンヤ</t>
    </rPh>
    <phoneticPr fontId="4"/>
  </si>
  <si>
    <t>身体介護あり深夜４．０・２人</t>
    <rPh sb="0" eb="2">
      <t>シンタイ</t>
    </rPh>
    <rPh sb="2" eb="4">
      <t>カイゴ</t>
    </rPh>
    <rPh sb="6" eb="8">
      <t>シンヤ</t>
    </rPh>
    <phoneticPr fontId="4"/>
  </si>
  <si>
    <t>身体介護あり深夜４．５・２人</t>
    <rPh sb="0" eb="2">
      <t>シンタイ</t>
    </rPh>
    <rPh sb="2" eb="4">
      <t>カイゴ</t>
    </rPh>
    <rPh sb="6" eb="8">
      <t>シンヤ</t>
    </rPh>
    <phoneticPr fontId="4"/>
  </si>
  <si>
    <t>身体介護あり深夜５．０・２人</t>
    <rPh sb="0" eb="2">
      <t>シンタイ</t>
    </rPh>
    <rPh sb="2" eb="4">
      <t>カイゴ</t>
    </rPh>
    <rPh sb="6" eb="8">
      <t>シンヤ</t>
    </rPh>
    <phoneticPr fontId="4"/>
  </si>
  <si>
    <t>身体介護あり深夜５．５・２人</t>
    <rPh sb="0" eb="2">
      <t>シンタイ</t>
    </rPh>
    <rPh sb="2" eb="4">
      <t>カイゴ</t>
    </rPh>
    <rPh sb="6" eb="8">
      <t>シンヤ</t>
    </rPh>
    <phoneticPr fontId="4"/>
  </si>
  <si>
    <t>身体介護あり深夜６．０・２人</t>
    <rPh sb="0" eb="2">
      <t>シンタイ</t>
    </rPh>
    <rPh sb="2" eb="4">
      <t>カイゴ</t>
    </rPh>
    <rPh sb="6" eb="8">
      <t>シンヤ</t>
    </rPh>
    <phoneticPr fontId="4"/>
  </si>
  <si>
    <t>身体介護あり深夜６．５・２人</t>
    <rPh sb="0" eb="2">
      <t>シンタイ</t>
    </rPh>
    <rPh sb="2" eb="4">
      <t>カイゴ</t>
    </rPh>
    <rPh sb="6" eb="8">
      <t>シンヤ</t>
    </rPh>
    <phoneticPr fontId="4"/>
  </si>
  <si>
    <t>身体あり深夜０．５・早朝０．５</t>
    <rPh sb="0" eb="2">
      <t>シンタイ</t>
    </rPh>
    <rPh sb="4" eb="6">
      <t>シンヤ</t>
    </rPh>
    <rPh sb="10" eb="12">
      <t>ソウチョウ</t>
    </rPh>
    <phoneticPr fontId="4"/>
  </si>
  <si>
    <t>身体あり深夜０．５・早朝１．０</t>
    <rPh sb="4" eb="6">
      <t>シンヤ</t>
    </rPh>
    <rPh sb="10" eb="12">
      <t>ソウチョウ</t>
    </rPh>
    <phoneticPr fontId="4"/>
  </si>
  <si>
    <t>身体あり深夜０．５・早朝１．５</t>
    <rPh sb="4" eb="6">
      <t>シンヤ</t>
    </rPh>
    <rPh sb="10" eb="12">
      <t>ソウチョウ</t>
    </rPh>
    <phoneticPr fontId="4"/>
  </si>
  <si>
    <t>身体あり深夜０．５・早朝２．０</t>
    <rPh sb="4" eb="6">
      <t>シンヤ</t>
    </rPh>
    <rPh sb="10" eb="12">
      <t>ソウチョウ</t>
    </rPh>
    <phoneticPr fontId="4"/>
  </si>
  <si>
    <t>身体あり深夜０．５・早朝２．０・日中０．５</t>
    <rPh sb="4" eb="6">
      <t>シンヤ</t>
    </rPh>
    <rPh sb="10" eb="12">
      <t>ソウチョウ</t>
    </rPh>
    <rPh sb="16" eb="18">
      <t>ニッチュウ</t>
    </rPh>
    <phoneticPr fontId="4"/>
  </si>
  <si>
    <t>身体あり深夜０．５・早朝２．５</t>
    <rPh sb="4" eb="6">
      <t>シンヤ</t>
    </rPh>
    <rPh sb="10" eb="12">
      <t>ソウチョウ</t>
    </rPh>
    <phoneticPr fontId="4"/>
  </si>
  <si>
    <t>身体あり深夜１．０・早朝０．５</t>
    <rPh sb="4" eb="6">
      <t>シンヤ</t>
    </rPh>
    <rPh sb="10" eb="12">
      <t>ソウチョウ</t>
    </rPh>
    <phoneticPr fontId="4"/>
  </si>
  <si>
    <t>身体あり深夜１．０・早朝１．０</t>
    <rPh sb="4" eb="6">
      <t>シンヤ</t>
    </rPh>
    <rPh sb="10" eb="12">
      <t>ソウチョウ</t>
    </rPh>
    <phoneticPr fontId="4"/>
  </si>
  <si>
    <t>身体あり深夜１．０・早朝１．５</t>
    <rPh sb="4" eb="6">
      <t>シンヤ</t>
    </rPh>
    <rPh sb="10" eb="12">
      <t>ソウチョウ</t>
    </rPh>
    <phoneticPr fontId="4"/>
  </si>
  <si>
    <t>身体あり深夜１．０・早朝２．０</t>
    <rPh sb="4" eb="6">
      <t>シンヤ</t>
    </rPh>
    <rPh sb="10" eb="12">
      <t>ソウチョウ</t>
    </rPh>
    <phoneticPr fontId="4"/>
  </si>
  <si>
    <t>身体あり深夜１．５・早朝０．５</t>
    <rPh sb="10" eb="12">
      <t>ソウチョウ</t>
    </rPh>
    <phoneticPr fontId="4"/>
  </si>
  <si>
    <t>身体あり深夜１．５・早朝１．０</t>
    <rPh sb="10" eb="12">
      <t>ソウチョウ</t>
    </rPh>
    <phoneticPr fontId="4"/>
  </si>
  <si>
    <t>身体あり深夜１．５・早朝１．５</t>
    <rPh sb="10" eb="12">
      <t>ソウチョウ</t>
    </rPh>
    <phoneticPr fontId="4"/>
  </si>
  <si>
    <t>身体あり深夜２．０・早朝０．５</t>
    <rPh sb="10" eb="12">
      <t>ソウチョウ</t>
    </rPh>
    <phoneticPr fontId="4"/>
  </si>
  <si>
    <t>身体あり深夜２．０・早朝１．０</t>
    <rPh sb="10" eb="12">
      <t>ソウチョウ</t>
    </rPh>
    <phoneticPr fontId="4"/>
  </si>
  <si>
    <t>身体あり深夜２．５・早朝０．５</t>
    <rPh sb="10" eb="12">
      <t>ソウチョウ</t>
    </rPh>
    <phoneticPr fontId="4"/>
  </si>
  <si>
    <t>身体あり早朝０．５・日中０．５</t>
    <phoneticPr fontId="4"/>
  </si>
  <si>
    <t>身体あり早朝０．５・日中１．０</t>
    <phoneticPr fontId="4"/>
  </si>
  <si>
    <t>身体あり早朝０．５・日中１．５</t>
    <phoneticPr fontId="4"/>
  </si>
  <si>
    <t>身体あり早朝０．５・日中２．０</t>
    <phoneticPr fontId="4"/>
  </si>
  <si>
    <t>身体あり早朝０．５・日中２．５</t>
    <phoneticPr fontId="4"/>
  </si>
  <si>
    <t>身体あり早朝１．０・日中０．５</t>
    <phoneticPr fontId="4"/>
  </si>
  <si>
    <t>身体あり早朝１．０・日中１．０</t>
    <phoneticPr fontId="4"/>
  </si>
  <si>
    <t>身体あり早朝１．０・日中１．５</t>
    <phoneticPr fontId="4"/>
  </si>
  <si>
    <t>身体あり早朝１．０・日中２．０</t>
    <phoneticPr fontId="4"/>
  </si>
  <si>
    <t>身体あり早朝１．５・日中０．５</t>
    <phoneticPr fontId="4"/>
  </si>
  <si>
    <t>身体あり早朝１．５・日中１．０</t>
    <phoneticPr fontId="4"/>
  </si>
  <si>
    <t>身体あり早朝１．５・日中１．５</t>
    <phoneticPr fontId="4"/>
  </si>
  <si>
    <t>身体あり早朝２．０・日中０．５</t>
    <phoneticPr fontId="4"/>
  </si>
  <si>
    <t>身体あり早朝２．０・日中１．０</t>
    <phoneticPr fontId="4"/>
  </si>
  <si>
    <t>身体あり早朝２．５・日中０．５</t>
    <phoneticPr fontId="4"/>
  </si>
  <si>
    <t>身体あり日中０．５・夜間０．５</t>
    <phoneticPr fontId="4"/>
  </si>
  <si>
    <t>身体あり日中０．５・夜間１．０</t>
    <phoneticPr fontId="4"/>
  </si>
  <si>
    <t>身体あり日中０．５・夜間１．５</t>
    <phoneticPr fontId="4"/>
  </si>
  <si>
    <t>身体あり日中０．５・夜間２．０</t>
    <phoneticPr fontId="4"/>
  </si>
  <si>
    <t>身体あり日中０．５・夜間２．５</t>
    <phoneticPr fontId="4"/>
  </si>
  <si>
    <t>身体あり日中１．０・夜間０．５</t>
    <phoneticPr fontId="4"/>
  </si>
  <si>
    <t>身体あり日中１．０・夜間１．０</t>
    <phoneticPr fontId="4"/>
  </si>
  <si>
    <t>身体あり日中１．０・夜間１．５</t>
    <phoneticPr fontId="4"/>
  </si>
  <si>
    <t>身体あり日中１．０・夜間２．０</t>
    <phoneticPr fontId="4"/>
  </si>
  <si>
    <t>身体あり日中１．５・夜間０．５</t>
    <phoneticPr fontId="4"/>
  </si>
  <si>
    <t>身体あり日中１．５・夜間１．０</t>
    <phoneticPr fontId="4"/>
  </si>
  <si>
    <t>身体あり日中１．５・夜間１．５</t>
    <phoneticPr fontId="4"/>
  </si>
  <si>
    <t>身体あり日中２．０・夜間０．５</t>
    <phoneticPr fontId="4"/>
  </si>
  <si>
    <t>身体あり日中２．０・夜間１．０</t>
    <phoneticPr fontId="4"/>
  </si>
  <si>
    <t>身体あり日中２．５・夜間０．５</t>
    <phoneticPr fontId="4"/>
  </si>
  <si>
    <t>身体あり夜間０．５・深夜０．５</t>
    <phoneticPr fontId="4"/>
  </si>
  <si>
    <t>身体あり夜間０．５・深夜１．０</t>
    <phoneticPr fontId="4"/>
  </si>
  <si>
    <t>身体あり夜間０．５・深夜１．５</t>
    <phoneticPr fontId="4"/>
  </si>
  <si>
    <t>身体あり夜間０．５・深夜２．０</t>
    <phoneticPr fontId="4"/>
  </si>
  <si>
    <t>身体あり夜間０．５・深夜２．５</t>
    <phoneticPr fontId="4"/>
  </si>
  <si>
    <t>身体あり夜間１．０・深夜０．５</t>
    <phoneticPr fontId="4"/>
  </si>
  <si>
    <t>身体あり夜間１．０・深夜１．０</t>
    <phoneticPr fontId="4"/>
  </si>
  <si>
    <t>身体あり夜間１．０・深夜１．５</t>
    <phoneticPr fontId="4"/>
  </si>
  <si>
    <t>身体あり夜間１．０・深夜２．０</t>
    <phoneticPr fontId="4"/>
  </si>
  <si>
    <t>身体あり夜間１．５・深夜０．５</t>
    <phoneticPr fontId="4"/>
  </si>
  <si>
    <t>身体あり夜間１．５・深夜１．０</t>
    <phoneticPr fontId="4"/>
  </si>
  <si>
    <t>身体あり夜間１．５・深夜１．５</t>
    <phoneticPr fontId="4"/>
  </si>
  <si>
    <t>身体あり夜間２．０・深夜０．５</t>
    <phoneticPr fontId="4"/>
  </si>
  <si>
    <t>身体あり夜間２．０・深夜１．０</t>
    <phoneticPr fontId="4"/>
  </si>
  <si>
    <t>身体あり夜間２．５・深夜０．５</t>
    <phoneticPr fontId="4"/>
  </si>
  <si>
    <t>身体介護なし日中０．５・２人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</si>
  <si>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身体介護なし日中１．０・２人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</si>
  <si>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身体介護なし日中１．５・２人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</si>
  <si>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身体介護なし日中２．０・２人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</si>
  <si>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身体介護なし日中２．５・２人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</si>
  <si>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身体介護なし日中３．０・２人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</si>
  <si>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身体介護なし日中３．５・２人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</si>
  <si>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身体介護なし日中４．０・２人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</si>
  <si>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身体介護なし日中４．５・２人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</si>
  <si>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身体介護なし日中５．０・２人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</si>
  <si>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身体介護なし日中５．５・２人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</si>
  <si>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身体介護なし日中６．０・２人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</si>
  <si>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身体介護なし日中６．５・２人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</si>
  <si>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身体介護なし日中７．０・２人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</si>
  <si>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身体介護なし日中７．５・２人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</si>
  <si>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身体介護なし日中８．０・２人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</si>
  <si>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身体介護なし日中８．５・２人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</si>
  <si>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身体介護なし日中９．０・２人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</si>
  <si>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身体介護なし日中９．５・２人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</si>
  <si>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身体介護なし日中１０．０・２人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</si>
  <si>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身体介護なし日中１０．５・２人</t>
    <rPh sb="0" eb="2">
      <t>シンタイ</t>
    </rPh>
    <rPh sb="2" eb="4">
      <t>カイゴ</t>
    </rPh>
    <rPh sb="6" eb="8">
      <t>ニッチュウ</t>
    </rPh>
    <phoneticPr fontId="4"/>
  </si>
  <si>
    <t>身体介護なし早朝０．５・２人</t>
    <rPh sb="0" eb="2">
      <t>シンタイ</t>
    </rPh>
    <rPh sb="2" eb="4">
      <t>カイゴ</t>
    </rPh>
    <rPh sb="6" eb="8">
      <t>ソウチョウ</t>
    </rPh>
    <phoneticPr fontId="4"/>
  </si>
  <si>
    <t>身体介護なし早朝１．０・２人</t>
    <rPh sb="0" eb="2">
      <t>シンタイ</t>
    </rPh>
    <rPh sb="2" eb="4">
      <t>カイゴ</t>
    </rPh>
    <rPh sb="6" eb="8">
      <t>ソウチョウ</t>
    </rPh>
    <phoneticPr fontId="4"/>
  </si>
  <si>
    <t>身体介護なし早朝１．５・２人</t>
    <rPh sb="0" eb="2">
      <t>シンタイ</t>
    </rPh>
    <rPh sb="2" eb="4">
      <t>カイゴ</t>
    </rPh>
    <rPh sb="6" eb="8">
      <t>ソウチョウ</t>
    </rPh>
    <phoneticPr fontId="4"/>
  </si>
  <si>
    <t>身体介護なし早朝２．０・２人</t>
    <rPh sb="0" eb="2">
      <t>シンタイ</t>
    </rPh>
    <rPh sb="2" eb="4">
      <t>カイゴ</t>
    </rPh>
    <rPh sb="6" eb="8">
      <t>ソウチョウ</t>
    </rPh>
    <phoneticPr fontId="4"/>
  </si>
  <si>
    <t>身体介護なし早朝２．５・２人</t>
    <rPh sb="0" eb="2">
      <t>シンタイ</t>
    </rPh>
    <rPh sb="2" eb="4">
      <t>カイゴ</t>
    </rPh>
    <rPh sb="6" eb="8">
      <t>ソウチョウ</t>
    </rPh>
    <phoneticPr fontId="4"/>
  </si>
  <si>
    <t>身体介護なし夜間０．５・２人</t>
    <rPh sb="0" eb="2">
      <t>シンタイ</t>
    </rPh>
    <rPh sb="2" eb="4">
      <t>カイゴ</t>
    </rPh>
    <rPh sb="6" eb="8">
      <t>ヤカン</t>
    </rPh>
    <phoneticPr fontId="4"/>
  </si>
  <si>
    <t>身体介護なし夜間１．０・２人</t>
    <rPh sb="0" eb="2">
      <t>シンタイ</t>
    </rPh>
    <rPh sb="2" eb="4">
      <t>カイゴ</t>
    </rPh>
    <rPh sb="6" eb="8">
      <t>ヤカン</t>
    </rPh>
    <phoneticPr fontId="4"/>
  </si>
  <si>
    <t>身体介護なし夜間１．５・２人</t>
    <rPh sb="0" eb="2">
      <t>シンタイ</t>
    </rPh>
    <rPh sb="2" eb="4">
      <t>カイゴ</t>
    </rPh>
    <rPh sb="6" eb="8">
      <t>ヤカン</t>
    </rPh>
    <phoneticPr fontId="4"/>
  </si>
  <si>
    <t>身体介護なし夜間２．０・２人</t>
    <rPh sb="0" eb="2">
      <t>シンタイ</t>
    </rPh>
    <rPh sb="2" eb="4">
      <t>カイゴ</t>
    </rPh>
    <rPh sb="6" eb="8">
      <t>ヤカン</t>
    </rPh>
    <phoneticPr fontId="4"/>
  </si>
  <si>
    <t>身体介護なし夜間２．５・２人</t>
    <rPh sb="0" eb="2">
      <t>シンタイ</t>
    </rPh>
    <rPh sb="2" eb="4">
      <t>カイゴ</t>
    </rPh>
    <rPh sb="6" eb="8">
      <t>ヤカン</t>
    </rPh>
    <phoneticPr fontId="4"/>
  </si>
  <si>
    <t>身体介護なし夜間３．０・２人</t>
    <rPh sb="0" eb="2">
      <t>シンタイ</t>
    </rPh>
    <rPh sb="2" eb="4">
      <t>カイゴ</t>
    </rPh>
    <rPh sb="6" eb="8">
      <t>ヤカン</t>
    </rPh>
    <phoneticPr fontId="4"/>
  </si>
  <si>
    <t>身体介護なし夜間３．５・２人</t>
    <rPh sb="0" eb="2">
      <t>シンタイ</t>
    </rPh>
    <rPh sb="2" eb="4">
      <t>カイゴ</t>
    </rPh>
    <rPh sb="6" eb="8">
      <t>ヤカン</t>
    </rPh>
    <phoneticPr fontId="4"/>
  </si>
  <si>
    <t>身体介護なし夜間４．０・２人</t>
    <rPh sb="0" eb="2">
      <t>シンタイ</t>
    </rPh>
    <rPh sb="2" eb="4">
      <t>カイゴ</t>
    </rPh>
    <rPh sb="6" eb="8">
      <t>ヤカン</t>
    </rPh>
    <phoneticPr fontId="4"/>
  </si>
  <si>
    <t>身体介護なし夜間４．５・２人</t>
    <rPh sb="0" eb="2">
      <t>シンタイ</t>
    </rPh>
    <rPh sb="2" eb="4">
      <t>カイゴ</t>
    </rPh>
    <rPh sb="6" eb="8">
      <t>ヤカン</t>
    </rPh>
    <phoneticPr fontId="4"/>
  </si>
  <si>
    <t>身体介護なし深夜０．５・２人</t>
    <rPh sb="0" eb="2">
      <t>シンタイ</t>
    </rPh>
    <rPh sb="2" eb="4">
      <t>カイゴ</t>
    </rPh>
    <rPh sb="6" eb="8">
      <t>シンヤ</t>
    </rPh>
    <phoneticPr fontId="4"/>
  </si>
  <si>
    <t>身体介護なし深夜１．０・２人</t>
    <rPh sb="0" eb="2">
      <t>シンタイ</t>
    </rPh>
    <rPh sb="2" eb="4">
      <t>カイゴ</t>
    </rPh>
    <rPh sb="6" eb="8">
      <t>シンヤ</t>
    </rPh>
    <phoneticPr fontId="4"/>
  </si>
  <si>
    <t>身体介護なし深夜１．５・２人</t>
    <rPh sb="0" eb="2">
      <t>シンタイ</t>
    </rPh>
    <rPh sb="2" eb="4">
      <t>カイゴ</t>
    </rPh>
    <rPh sb="6" eb="8">
      <t>シンヤ</t>
    </rPh>
    <phoneticPr fontId="4"/>
  </si>
  <si>
    <t>身体介護なし深夜２．０・２人</t>
    <rPh sb="0" eb="2">
      <t>シンタイ</t>
    </rPh>
    <rPh sb="2" eb="4">
      <t>カイゴ</t>
    </rPh>
    <rPh sb="6" eb="8">
      <t>シンヤ</t>
    </rPh>
    <phoneticPr fontId="4"/>
  </si>
  <si>
    <t>身体介護なし深夜２．５・２人</t>
    <rPh sb="0" eb="2">
      <t>シンタイ</t>
    </rPh>
    <rPh sb="2" eb="4">
      <t>カイゴ</t>
    </rPh>
    <rPh sb="6" eb="8">
      <t>シンヤ</t>
    </rPh>
    <phoneticPr fontId="4"/>
  </si>
  <si>
    <t>身体介護なし深夜３．０・２人</t>
    <rPh sb="0" eb="2">
      <t>シンタイ</t>
    </rPh>
    <rPh sb="2" eb="4">
      <t>カイゴ</t>
    </rPh>
    <rPh sb="6" eb="8">
      <t>シンヤ</t>
    </rPh>
    <phoneticPr fontId="4"/>
  </si>
  <si>
    <t>身体介護なし深夜３．５・２人</t>
    <rPh sb="0" eb="2">
      <t>シンタイ</t>
    </rPh>
    <rPh sb="2" eb="4">
      <t>カイゴ</t>
    </rPh>
    <rPh sb="6" eb="8">
      <t>シンヤ</t>
    </rPh>
    <phoneticPr fontId="4"/>
  </si>
  <si>
    <t>身体介護なし深夜４．０・２人</t>
    <rPh sb="0" eb="2">
      <t>シンタイ</t>
    </rPh>
    <rPh sb="2" eb="4">
      <t>カイゴ</t>
    </rPh>
    <rPh sb="6" eb="8">
      <t>シンヤ</t>
    </rPh>
    <phoneticPr fontId="4"/>
  </si>
  <si>
    <t>身体介護なし深夜４．５・２人</t>
    <rPh sb="0" eb="2">
      <t>シンタイ</t>
    </rPh>
    <rPh sb="2" eb="4">
      <t>カイゴ</t>
    </rPh>
    <rPh sb="6" eb="8">
      <t>シンヤ</t>
    </rPh>
    <phoneticPr fontId="4"/>
  </si>
  <si>
    <t>身体介護なし深夜５．０・２人</t>
    <rPh sb="0" eb="2">
      <t>シンタイ</t>
    </rPh>
    <rPh sb="2" eb="4">
      <t>カイゴ</t>
    </rPh>
    <rPh sb="6" eb="8">
      <t>シンヤ</t>
    </rPh>
    <phoneticPr fontId="4"/>
  </si>
  <si>
    <t>身体介護なし深夜５．５・２人</t>
    <rPh sb="0" eb="2">
      <t>シンタイ</t>
    </rPh>
    <rPh sb="2" eb="4">
      <t>カイゴ</t>
    </rPh>
    <rPh sb="6" eb="8">
      <t>シンヤ</t>
    </rPh>
    <phoneticPr fontId="4"/>
  </si>
  <si>
    <t>身体介護なし深夜６．０・２人</t>
    <rPh sb="0" eb="2">
      <t>シンタイ</t>
    </rPh>
    <rPh sb="2" eb="4">
      <t>カイゴ</t>
    </rPh>
    <rPh sb="6" eb="8">
      <t>シンヤ</t>
    </rPh>
    <phoneticPr fontId="4"/>
  </si>
  <si>
    <t>身体なし深夜０．５・早朝０．５</t>
    <rPh sb="0" eb="2">
      <t>シンタイ</t>
    </rPh>
    <rPh sb="4" eb="6">
      <t>シンヤ</t>
    </rPh>
    <rPh sb="10" eb="12">
      <t>ソウチョウ</t>
    </rPh>
    <phoneticPr fontId="4"/>
  </si>
  <si>
    <t>身体なし深夜０．５・早朝１．０</t>
    <rPh sb="4" eb="6">
      <t>シンヤ</t>
    </rPh>
    <rPh sb="10" eb="12">
      <t>ソウチョウ</t>
    </rPh>
    <phoneticPr fontId="4"/>
  </si>
  <si>
    <t>身体なし深夜１．０・早朝０．５</t>
    <rPh sb="4" eb="6">
      <t>シンヤ</t>
    </rPh>
    <rPh sb="10" eb="12">
      <t>ソウチョウ</t>
    </rPh>
    <phoneticPr fontId="4"/>
  </si>
  <si>
    <t>身体なし早朝０．５・日中０．５</t>
    <phoneticPr fontId="4"/>
  </si>
  <si>
    <t>身体なし早朝０．５・日中１．０</t>
    <phoneticPr fontId="4"/>
  </si>
  <si>
    <t>身体なし早朝１．０・日中０．５</t>
    <phoneticPr fontId="4"/>
  </si>
  <si>
    <t>身体なし日中０．５・夜間０．５</t>
    <phoneticPr fontId="4"/>
  </si>
  <si>
    <t>身体なし日中０．５・夜間１．０</t>
    <phoneticPr fontId="4"/>
  </si>
  <si>
    <t>身体なし日中１．０・夜間０．５</t>
    <phoneticPr fontId="4"/>
  </si>
  <si>
    <t>身体なし夜間０．５・深夜０．５</t>
    <phoneticPr fontId="4"/>
  </si>
  <si>
    <t>身体なし夜間０．５・深夜１．０</t>
    <phoneticPr fontId="4"/>
  </si>
  <si>
    <t>身体なし夜間１．０・深夜０．５</t>
    <phoneticPr fontId="4"/>
  </si>
  <si>
    <t>身体あり深夜０．５・早朝０．５・２人</t>
    <rPh sb="0" eb="2">
      <t>シンタイ</t>
    </rPh>
    <rPh sb="4" eb="6">
      <t>シンヤ</t>
    </rPh>
    <rPh sb="10" eb="12">
      <t>ソウチョウ</t>
    </rPh>
    <phoneticPr fontId="4"/>
  </si>
  <si>
    <t>身体あり深夜０．５・早朝１．０・２人</t>
    <rPh sb="4" eb="6">
      <t>シンヤ</t>
    </rPh>
    <rPh sb="10" eb="12">
      <t>ソウチョウ</t>
    </rPh>
    <phoneticPr fontId="4"/>
  </si>
  <si>
    <t>身体あり深夜０．５・早朝２．０・２人</t>
    <rPh sb="4" eb="6">
      <t>シンヤ</t>
    </rPh>
    <rPh sb="10" eb="12">
      <t>ソウチョウ</t>
    </rPh>
    <phoneticPr fontId="4"/>
  </si>
  <si>
    <t>身体あり深夜０．５・早朝２．５・２人</t>
    <rPh sb="4" eb="6">
      <t>シンヤ</t>
    </rPh>
    <rPh sb="10" eb="12">
      <t>ソウチョウ</t>
    </rPh>
    <phoneticPr fontId="4"/>
  </si>
  <si>
    <t>身体あり深夜１．０・早朝０．５・２人</t>
    <rPh sb="4" eb="6">
      <t>シンヤ</t>
    </rPh>
    <rPh sb="10" eb="12">
      <t>ソウチョウ</t>
    </rPh>
    <phoneticPr fontId="4"/>
  </si>
  <si>
    <t>身体あり深夜１．０・早朝１．０・２人</t>
    <rPh sb="4" eb="6">
      <t>シンヤ</t>
    </rPh>
    <rPh sb="10" eb="12">
      <t>ソウチョウ</t>
    </rPh>
    <phoneticPr fontId="4"/>
  </si>
  <si>
    <t>身体あり深夜１．０・早朝１．５・２人</t>
    <rPh sb="4" eb="6">
      <t>シンヤ</t>
    </rPh>
    <rPh sb="10" eb="12">
      <t>ソウチョウ</t>
    </rPh>
    <phoneticPr fontId="4"/>
  </si>
  <si>
    <t>身体あり深夜１．０・早朝２．０・２人</t>
    <rPh sb="4" eb="6">
      <t>シンヤ</t>
    </rPh>
    <rPh sb="10" eb="12">
      <t>ソウチョウ</t>
    </rPh>
    <phoneticPr fontId="4"/>
  </si>
  <si>
    <t>身体あり深夜１．５・早朝０．５・２人</t>
    <rPh sb="10" eb="12">
      <t>ソウチョウ</t>
    </rPh>
    <phoneticPr fontId="4"/>
  </si>
  <si>
    <t>身体あり深夜１．５・早朝１．０・２人</t>
    <rPh sb="10" eb="12">
      <t>ソウチョウ</t>
    </rPh>
    <phoneticPr fontId="4"/>
  </si>
  <si>
    <t>身体あり深夜１．５・早朝１．５・２人</t>
    <rPh sb="10" eb="12">
      <t>ソウチョウ</t>
    </rPh>
    <phoneticPr fontId="4"/>
  </si>
  <si>
    <t>身体あり深夜２．０・早朝０．５・２人</t>
    <rPh sb="10" eb="12">
      <t>ソウチョウ</t>
    </rPh>
    <phoneticPr fontId="4"/>
  </si>
  <si>
    <t>身体あり深夜２．０・早朝１．０・２人</t>
    <rPh sb="10" eb="12">
      <t>ソウチョウ</t>
    </rPh>
    <phoneticPr fontId="4"/>
  </si>
  <si>
    <t>身体あり深夜２．５・早朝０．５・２人</t>
    <rPh sb="10" eb="12">
      <t>ソウチョウ</t>
    </rPh>
    <phoneticPr fontId="4"/>
  </si>
  <si>
    <t>身体あり早朝０．５・日中０．５・２人</t>
  </si>
  <si>
    <t>身体あり早朝０．５・日中１．０・２人</t>
  </si>
  <si>
    <t>身体あり早朝０．５・日中１．５・２人</t>
  </si>
  <si>
    <t>身体あり早朝０．５・日中２．０・２人</t>
  </si>
  <si>
    <t>身体あり早朝０．５・日中２．５・２人</t>
  </si>
  <si>
    <t>身体あり早朝１．０・日中０．５・２人</t>
  </si>
  <si>
    <t>身体あり早朝１．０・日中１．０・２人</t>
  </si>
  <si>
    <t>身体あり早朝１．０・日中１．５・２人</t>
  </si>
  <si>
    <t>身体あり早朝１．０・日中２．０・２人</t>
  </si>
  <si>
    <t>身体あり早朝１．５・日中０．５・２人</t>
  </si>
  <si>
    <t>身体あり早朝１．５・日中１．０・２人</t>
  </si>
  <si>
    <t>身体あり早朝１．５・日中１．５・２人</t>
  </si>
  <si>
    <t>身体あり早朝２．０・日中０．５・２人</t>
  </si>
  <si>
    <t>身体あり早朝２．０・日中１．０・２人</t>
  </si>
  <si>
    <t>身体あり早朝２．５・日中０．５・２人</t>
  </si>
  <si>
    <t>身体あり日中０．５・夜間０．５・２人</t>
  </si>
  <si>
    <t>身体あり日中０．５・夜間１．０・２人</t>
  </si>
  <si>
    <t>身体あり日中０．５・夜間１．５・２人</t>
  </si>
  <si>
    <t>身体あり日中０．５・夜間２．０・２人</t>
  </si>
  <si>
    <t>身体あり日中０．５・夜間２．５・２人</t>
  </si>
  <si>
    <t>身体あり日中１．０・夜間０．５・２人</t>
  </si>
  <si>
    <t>身体あり日中１．０・夜間１．０・２人</t>
  </si>
  <si>
    <t>身体あり日中１．０・夜間１．５・２人</t>
  </si>
  <si>
    <t>身体あり日中１．０・夜間２．０・２人</t>
  </si>
  <si>
    <t>身体あり日中１．５・夜間０．５・２人</t>
  </si>
  <si>
    <t>身体あり日中１．５・夜間１．０・２人</t>
  </si>
  <si>
    <t>身体あり日中１．５・夜間１．５・２人</t>
  </si>
  <si>
    <t>身体あり日中２．０・夜間０．５・２人</t>
  </si>
  <si>
    <t>身体あり日中２．０・夜間１．０・２人</t>
  </si>
  <si>
    <t>身体あり日中２．５・夜間０．５・２人</t>
  </si>
  <si>
    <t>身体あり夜間０．５・深夜０．５・２人</t>
  </si>
  <si>
    <t>身体あり夜間０．５・深夜１．０・２人</t>
  </si>
  <si>
    <t>身体あり夜間０．５・深夜１．５・２人</t>
  </si>
  <si>
    <t>身体あり夜間０．５・深夜２．０・２人</t>
  </si>
  <si>
    <t>身体あり夜間０．５・深夜２．５・２人</t>
  </si>
  <si>
    <t>身体あり夜間１．０・深夜０．５・２人</t>
  </si>
  <si>
    <t>身体あり夜間１．０・深夜１．０・２人</t>
  </si>
  <si>
    <t>身体あり夜間１．０・深夜１．５・２人</t>
  </si>
  <si>
    <t>身体あり夜間１．０・深夜２．０・２人</t>
  </si>
  <si>
    <t>身体あり夜間１．５・深夜０．５・２人</t>
  </si>
  <si>
    <t>身体あり夜間１．５・深夜１．０・２人</t>
  </si>
  <si>
    <t>身体あり夜間１．５・深夜１．５・２人</t>
  </si>
  <si>
    <t>身体あり夜間２．０・深夜０．５・２人</t>
  </si>
  <si>
    <t>身体あり夜間２．０・深夜１．０・２人</t>
  </si>
  <si>
    <t>身体あり夜間２．５・深夜０．５・２人</t>
  </si>
  <si>
    <t>身体あり日中増０．５・２人</t>
    <rPh sb="0" eb="2">
      <t>シンタイ</t>
    </rPh>
    <rPh sb="4" eb="5">
      <t>ヒ</t>
    </rPh>
    <rPh sb="5" eb="6">
      <t>チュウ</t>
    </rPh>
    <rPh sb="6" eb="7">
      <t>ゾウ</t>
    </rPh>
    <phoneticPr fontId="4"/>
  </si>
  <si>
    <t>身体あり日中増１．０・２人</t>
    <rPh sb="4" eb="5">
      <t>ヒ</t>
    </rPh>
    <rPh sb="5" eb="6">
      <t>チュウ</t>
    </rPh>
    <rPh sb="6" eb="7">
      <t>ゾウ</t>
    </rPh>
    <phoneticPr fontId="4"/>
  </si>
  <si>
    <t>身体あり日中増１．５・２人</t>
    <rPh sb="4" eb="5">
      <t>ヒ</t>
    </rPh>
    <rPh sb="5" eb="6">
      <t>チュウ</t>
    </rPh>
    <rPh sb="6" eb="7">
      <t>ゾウ</t>
    </rPh>
    <phoneticPr fontId="4"/>
  </si>
  <si>
    <t>身体あり日中増２．０・２人</t>
    <rPh sb="4" eb="5">
      <t>ヒ</t>
    </rPh>
    <rPh sb="5" eb="6">
      <t>チュウ</t>
    </rPh>
    <rPh sb="6" eb="7">
      <t>ゾウ</t>
    </rPh>
    <phoneticPr fontId="4"/>
  </si>
  <si>
    <t>身体あり日中増２．５・２人</t>
    <rPh sb="4" eb="5">
      <t>ヒ</t>
    </rPh>
    <rPh sb="5" eb="6">
      <t>チュウ</t>
    </rPh>
    <rPh sb="6" eb="7">
      <t>ゾウ</t>
    </rPh>
    <phoneticPr fontId="4"/>
  </si>
  <si>
    <t>身体あり日中増３．０・２人</t>
    <rPh sb="4" eb="5">
      <t>ヒ</t>
    </rPh>
    <rPh sb="5" eb="6">
      <t>チュウ</t>
    </rPh>
    <rPh sb="6" eb="7">
      <t>ゾウ</t>
    </rPh>
    <phoneticPr fontId="4"/>
  </si>
  <si>
    <t>身体あり日中増３．５・２人</t>
    <rPh sb="4" eb="5">
      <t>ヒ</t>
    </rPh>
    <rPh sb="5" eb="6">
      <t>チュウ</t>
    </rPh>
    <rPh sb="6" eb="7">
      <t>ゾウ</t>
    </rPh>
    <phoneticPr fontId="4"/>
  </si>
  <si>
    <t>身体あり日中増４．０・２人</t>
    <rPh sb="4" eb="5">
      <t>ヒ</t>
    </rPh>
    <rPh sb="5" eb="6">
      <t>チュウ</t>
    </rPh>
    <rPh sb="6" eb="7">
      <t>ゾウ</t>
    </rPh>
    <phoneticPr fontId="4"/>
  </si>
  <si>
    <t>身体あり日中増４．５・２人</t>
    <rPh sb="4" eb="5">
      <t>ヒ</t>
    </rPh>
    <rPh sb="5" eb="6">
      <t>チュウ</t>
    </rPh>
    <rPh sb="6" eb="7">
      <t>ゾウ</t>
    </rPh>
    <phoneticPr fontId="4"/>
  </si>
  <si>
    <t>身体あり日中増５．０・２人</t>
    <rPh sb="4" eb="5">
      <t>ヒ</t>
    </rPh>
    <rPh sb="5" eb="6">
      <t>チュウ</t>
    </rPh>
    <rPh sb="6" eb="7">
      <t>ゾウ</t>
    </rPh>
    <phoneticPr fontId="4"/>
  </si>
  <si>
    <t>身体あり日中増５．５・２人</t>
    <rPh sb="4" eb="5">
      <t>ヒ</t>
    </rPh>
    <rPh sb="5" eb="6">
      <t>チュウ</t>
    </rPh>
    <rPh sb="6" eb="7">
      <t>ゾウ</t>
    </rPh>
    <phoneticPr fontId="4"/>
  </si>
  <si>
    <t>身体あり日中増６．０・２人</t>
    <rPh sb="4" eb="5">
      <t>ヒ</t>
    </rPh>
    <rPh sb="5" eb="6">
      <t>チュウ</t>
    </rPh>
    <rPh sb="6" eb="7">
      <t>ゾウ</t>
    </rPh>
    <phoneticPr fontId="4"/>
  </si>
  <si>
    <t>身体あり日中増６．５・２人</t>
    <rPh sb="4" eb="5">
      <t>ヒ</t>
    </rPh>
    <rPh sb="5" eb="6">
      <t>チュウ</t>
    </rPh>
    <rPh sb="6" eb="7">
      <t>ゾウ</t>
    </rPh>
    <phoneticPr fontId="4"/>
  </si>
  <si>
    <t>身体あり日中増７．０・２人</t>
    <rPh sb="4" eb="5">
      <t>ヒ</t>
    </rPh>
    <rPh sb="5" eb="6">
      <t>チュウ</t>
    </rPh>
    <rPh sb="6" eb="7">
      <t>ゾウ</t>
    </rPh>
    <phoneticPr fontId="4"/>
  </si>
  <si>
    <t>身体あり日中増７．５・２人</t>
    <rPh sb="4" eb="5">
      <t>ヒ</t>
    </rPh>
    <rPh sb="5" eb="6">
      <t>チュウ</t>
    </rPh>
    <rPh sb="6" eb="7">
      <t>ゾウ</t>
    </rPh>
    <phoneticPr fontId="4"/>
  </si>
  <si>
    <t>身体あり日中増８．０・２人</t>
    <rPh sb="4" eb="5">
      <t>ヒ</t>
    </rPh>
    <rPh sb="5" eb="6">
      <t>チュウ</t>
    </rPh>
    <rPh sb="6" eb="7">
      <t>ゾウ</t>
    </rPh>
    <phoneticPr fontId="4"/>
  </si>
  <si>
    <t>身体あり日中増８．５・２人</t>
    <rPh sb="4" eb="5">
      <t>ヒ</t>
    </rPh>
    <rPh sb="5" eb="6">
      <t>チュウ</t>
    </rPh>
    <rPh sb="6" eb="7">
      <t>ゾウ</t>
    </rPh>
    <phoneticPr fontId="4"/>
  </si>
  <si>
    <t>身体あり日中増９．０・２人</t>
    <rPh sb="4" eb="5">
      <t>ヒ</t>
    </rPh>
    <rPh sb="5" eb="6">
      <t>チュウ</t>
    </rPh>
    <rPh sb="6" eb="7">
      <t>ゾウ</t>
    </rPh>
    <phoneticPr fontId="4"/>
  </si>
  <si>
    <t>身体あり日中増９．５・２人</t>
    <rPh sb="4" eb="5">
      <t>ヒ</t>
    </rPh>
    <rPh sb="5" eb="6">
      <t>チュウ</t>
    </rPh>
    <rPh sb="6" eb="7">
      <t>ゾウ</t>
    </rPh>
    <phoneticPr fontId="4"/>
  </si>
  <si>
    <t>身体あり日中増１０．０・２人</t>
    <rPh sb="4" eb="5">
      <t>ヒ</t>
    </rPh>
    <rPh sb="5" eb="6">
      <t>チュウ</t>
    </rPh>
    <rPh sb="6" eb="7">
      <t>ゾウ</t>
    </rPh>
    <phoneticPr fontId="4"/>
  </si>
  <si>
    <t>身体あり日中増１０．５・２人</t>
    <rPh sb="4" eb="5">
      <t>ヒ</t>
    </rPh>
    <rPh sb="5" eb="6">
      <t>チュウ</t>
    </rPh>
    <rPh sb="6" eb="7">
      <t>ゾウ</t>
    </rPh>
    <phoneticPr fontId="4"/>
  </si>
  <si>
    <t>身体あり早朝増０．５・２人</t>
    <rPh sb="0" eb="2">
      <t>シンタイ</t>
    </rPh>
    <rPh sb="4" eb="6">
      <t>ソウチョウ</t>
    </rPh>
    <rPh sb="6" eb="7">
      <t>ゾウ</t>
    </rPh>
    <phoneticPr fontId="4"/>
  </si>
  <si>
    <t>身体あり早朝増１．０・２人</t>
    <rPh sb="4" eb="6">
      <t>ソウチョウ</t>
    </rPh>
    <rPh sb="6" eb="7">
      <t>ゾウ</t>
    </rPh>
    <phoneticPr fontId="4"/>
  </si>
  <si>
    <t>身体あり早朝増１．５・２人</t>
    <rPh sb="4" eb="6">
      <t>ソウチョウ</t>
    </rPh>
    <rPh sb="6" eb="7">
      <t>ゾウ</t>
    </rPh>
    <phoneticPr fontId="4"/>
  </si>
  <si>
    <t>身体あり早朝増２．０・２人</t>
    <rPh sb="4" eb="6">
      <t>ソウチョウ</t>
    </rPh>
    <rPh sb="6" eb="7">
      <t>ゾウ</t>
    </rPh>
    <phoneticPr fontId="4"/>
  </si>
  <si>
    <t>身体あり早朝増２．５・２人</t>
    <rPh sb="4" eb="6">
      <t>ソウチョウ</t>
    </rPh>
    <rPh sb="6" eb="7">
      <t>ゾウ</t>
    </rPh>
    <phoneticPr fontId="4"/>
  </si>
  <si>
    <t>身体あり夜間増０．５・２人</t>
    <rPh sb="4" eb="6">
      <t>ヤカン</t>
    </rPh>
    <rPh sb="6" eb="7">
      <t>ゾウ</t>
    </rPh>
    <phoneticPr fontId="4"/>
  </si>
  <si>
    <t>身体あり夜間増１．０・２人</t>
    <rPh sb="4" eb="6">
      <t>ヤカン</t>
    </rPh>
    <rPh sb="6" eb="7">
      <t>ゾウ</t>
    </rPh>
    <phoneticPr fontId="4"/>
  </si>
  <si>
    <t>身体あり夜間増１．５・２人</t>
    <rPh sb="4" eb="6">
      <t>ヤカン</t>
    </rPh>
    <rPh sb="6" eb="7">
      <t>ゾウ</t>
    </rPh>
    <phoneticPr fontId="4"/>
  </si>
  <si>
    <t>身体あり夜間増２．０・２人</t>
    <rPh sb="4" eb="6">
      <t>ヤカン</t>
    </rPh>
    <rPh sb="6" eb="7">
      <t>ゾウ</t>
    </rPh>
    <phoneticPr fontId="4"/>
  </si>
  <si>
    <t>身体あり夜間増２．５・２人</t>
    <rPh sb="4" eb="6">
      <t>ヤカン</t>
    </rPh>
    <rPh sb="6" eb="7">
      <t>ゾウ</t>
    </rPh>
    <phoneticPr fontId="4"/>
  </si>
  <si>
    <t>身体あり夜間増３．０・２人</t>
    <rPh sb="4" eb="6">
      <t>ヤカン</t>
    </rPh>
    <rPh sb="6" eb="7">
      <t>ゾウ</t>
    </rPh>
    <phoneticPr fontId="4"/>
  </si>
  <si>
    <t>身体あり夜間増３．５・２人</t>
    <rPh sb="4" eb="6">
      <t>ヤカン</t>
    </rPh>
    <rPh sb="6" eb="7">
      <t>ゾウ</t>
    </rPh>
    <phoneticPr fontId="4"/>
  </si>
  <si>
    <t>身体あり夜間増４．０・２人</t>
    <rPh sb="4" eb="6">
      <t>ヤカン</t>
    </rPh>
    <rPh sb="6" eb="7">
      <t>ゾウ</t>
    </rPh>
    <phoneticPr fontId="4"/>
  </si>
  <si>
    <t>身体あり夜間増４．５・２人</t>
    <rPh sb="4" eb="6">
      <t>ヤカン</t>
    </rPh>
    <rPh sb="6" eb="7">
      <t>ゾウ</t>
    </rPh>
    <phoneticPr fontId="4"/>
  </si>
  <si>
    <t>身体あり深夜増０．５・２人</t>
    <rPh sb="4" eb="6">
      <t>シンヤ</t>
    </rPh>
    <rPh sb="6" eb="7">
      <t>ゾウ</t>
    </rPh>
    <phoneticPr fontId="4"/>
  </si>
  <si>
    <t>身体あり深夜増１．０・２人</t>
    <rPh sb="4" eb="6">
      <t>シンヤ</t>
    </rPh>
    <rPh sb="6" eb="7">
      <t>ゾウ</t>
    </rPh>
    <phoneticPr fontId="4"/>
  </si>
  <si>
    <t>身体あり深夜増１．５・２人</t>
    <rPh sb="4" eb="6">
      <t>シンヤ</t>
    </rPh>
    <rPh sb="6" eb="7">
      <t>ゾウ</t>
    </rPh>
    <phoneticPr fontId="4"/>
  </si>
  <si>
    <t>身体あり深夜増２．０・２人</t>
    <rPh sb="4" eb="6">
      <t>シンヤ</t>
    </rPh>
    <rPh sb="6" eb="7">
      <t>ゾウ</t>
    </rPh>
    <phoneticPr fontId="4"/>
  </si>
  <si>
    <t>身体なし深夜０．５・早朝０．５・２人</t>
    <rPh sb="0" eb="2">
      <t>シンタイ</t>
    </rPh>
    <rPh sb="4" eb="6">
      <t>シンヤ</t>
    </rPh>
    <rPh sb="10" eb="12">
      <t>ソウチョウ</t>
    </rPh>
    <phoneticPr fontId="4"/>
  </si>
  <si>
    <t>身体なし深夜０．５・早朝１．０・２人</t>
    <rPh sb="4" eb="6">
      <t>シンヤ</t>
    </rPh>
    <rPh sb="10" eb="12">
      <t>ソウチョウ</t>
    </rPh>
    <phoneticPr fontId="4"/>
  </si>
  <si>
    <t>身体なし深夜１．０・早朝０．５・２人</t>
    <rPh sb="4" eb="6">
      <t>シンヤ</t>
    </rPh>
    <rPh sb="10" eb="12">
      <t>ソウチョウ</t>
    </rPh>
    <phoneticPr fontId="4"/>
  </si>
  <si>
    <t>身体なし早朝０．５・日中０．５・２人</t>
  </si>
  <si>
    <t>身体なし早朝０．５・日中１．０・２人</t>
  </si>
  <si>
    <t>身体なし早朝１．０・日中０．５・２人</t>
  </si>
  <si>
    <t>身体なし日中０．５・夜間０．５・２人</t>
  </si>
  <si>
    <t>身体なし日中０．５・夜間１．０・２人</t>
  </si>
  <si>
    <t>身体なし日中１．０・夜間０．５・２人</t>
  </si>
  <si>
    <t>身体なし夜間０．５・深夜０．５・２人</t>
  </si>
  <si>
    <t>身体なし夜間０．５・深夜１．０・２人</t>
  </si>
  <si>
    <t>身体なし夜間１．０・深夜０．５・２人</t>
  </si>
  <si>
    <t>身体なし日中増０．５・２人</t>
    <rPh sb="0" eb="2">
      <t>シンタイ</t>
    </rPh>
    <rPh sb="4" eb="5">
      <t>ヒ</t>
    </rPh>
    <rPh sb="5" eb="6">
      <t>チュウ</t>
    </rPh>
    <rPh sb="6" eb="7">
      <t>ゾウ</t>
    </rPh>
    <phoneticPr fontId="4"/>
  </si>
  <si>
    <t>身体なし日中増１．０・２人</t>
    <rPh sb="4" eb="5">
      <t>ヒ</t>
    </rPh>
    <rPh sb="5" eb="6">
      <t>チュウ</t>
    </rPh>
    <rPh sb="6" eb="7">
      <t>ゾウ</t>
    </rPh>
    <phoneticPr fontId="4"/>
  </si>
  <si>
    <t>身体なし日中増１．５・２人</t>
    <rPh sb="4" eb="5">
      <t>ヒ</t>
    </rPh>
    <rPh sb="5" eb="6">
      <t>チュウ</t>
    </rPh>
    <rPh sb="6" eb="7">
      <t>ゾウ</t>
    </rPh>
    <phoneticPr fontId="4"/>
  </si>
  <si>
    <t>身体なし日中増２．０・２人</t>
    <rPh sb="4" eb="5">
      <t>ヒ</t>
    </rPh>
    <rPh sb="5" eb="6">
      <t>チュウ</t>
    </rPh>
    <rPh sb="6" eb="7">
      <t>ゾウ</t>
    </rPh>
    <phoneticPr fontId="4"/>
  </si>
  <si>
    <t>身体なし日中増２．５・２人</t>
    <rPh sb="4" eb="5">
      <t>ヒ</t>
    </rPh>
    <rPh sb="5" eb="6">
      <t>チュウ</t>
    </rPh>
    <rPh sb="6" eb="7">
      <t>ゾウ</t>
    </rPh>
    <phoneticPr fontId="4"/>
  </si>
  <si>
    <t>身体なし日中増３．０・２人</t>
    <rPh sb="4" eb="5">
      <t>ヒ</t>
    </rPh>
    <rPh sb="5" eb="6">
      <t>チュウ</t>
    </rPh>
    <rPh sb="6" eb="7">
      <t>ゾウ</t>
    </rPh>
    <phoneticPr fontId="4"/>
  </si>
  <si>
    <t>身体なし日中増３．５・２人</t>
    <rPh sb="4" eb="5">
      <t>ヒ</t>
    </rPh>
    <rPh sb="5" eb="6">
      <t>チュウ</t>
    </rPh>
    <rPh sb="6" eb="7">
      <t>ゾウ</t>
    </rPh>
    <phoneticPr fontId="4"/>
  </si>
  <si>
    <t>身体なし日中増４．０・２人</t>
    <rPh sb="4" eb="5">
      <t>ヒ</t>
    </rPh>
    <rPh sb="5" eb="6">
      <t>チュウ</t>
    </rPh>
    <rPh sb="6" eb="7">
      <t>ゾウ</t>
    </rPh>
    <phoneticPr fontId="4"/>
  </si>
  <si>
    <t>身体なし日中増４．５・２人</t>
    <rPh sb="4" eb="5">
      <t>ヒ</t>
    </rPh>
    <rPh sb="5" eb="6">
      <t>チュウ</t>
    </rPh>
    <rPh sb="6" eb="7">
      <t>ゾウ</t>
    </rPh>
    <phoneticPr fontId="4"/>
  </si>
  <si>
    <t>身体なし日中増５．０・２人</t>
    <rPh sb="4" eb="5">
      <t>ヒ</t>
    </rPh>
    <rPh sb="5" eb="6">
      <t>チュウ</t>
    </rPh>
    <rPh sb="6" eb="7">
      <t>ゾウ</t>
    </rPh>
    <phoneticPr fontId="4"/>
  </si>
  <si>
    <t>身体なし日中増５．５・２人</t>
    <rPh sb="4" eb="5">
      <t>ヒ</t>
    </rPh>
    <rPh sb="5" eb="6">
      <t>チュウ</t>
    </rPh>
    <rPh sb="6" eb="7">
      <t>ゾウ</t>
    </rPh>
    <phoneticPr fontId="4"/>
  </si>
  <si>
    <t>身体なし日中増６．０・２人</t>
    <rPh sb="4" eb="5">
      <t>ヒ</t>
    </rPh>
    <rPh sb="5" eb="6">
      <t>チュウ</t>
    </rPh>
    <rPh sb="6" eb="7">
      <t>ゾウ</t>
    </rPh>
    <phoneticPr fontId="4"/>
  </si>
  <si>
    <t>身体なし日中増６．５・２人</t>
    <rPh sb="4" eb="5">
      <t>ヒ</t>
    </rPh>
    <rPh sb="5" eb="6">
      <t>チュウ</t>
    </rPh>
    <rPh sb="6" eb="7">
      <t>ゾウ</t>
    </rPh>
    <phoneticPr fontId="4"/>
  </si>
  <si>
    <t>身体なし日中増７．０・２人</t>
    <rPh sb="4" eb="5">
      <t>ヒ</t>
    </rPh>
    <rPh sb="5" eb="6">
      <t>チュウ</t>
    </rPh>
    <rPh sb="6" eb="7">
      <t>ゾウ</t>
    </rPh>
    <phoneticPr fontId="4"/>
  </si>
  <si>
    <t>身体なし日中増７．５・２人</t>
    <rPh sb="4" eb="5">
      <t>ヒ</t>
    </rPh>
    <rPh sb="5" eb="6">
      <t>チュウ</t>
    </rPh>
    <rPh sb="6" eb="7">
      <t>ゾウ</t>
    </rPh>
    <phoneticPr fontId="4"/>
  </si>
  <si>
    <t>身体なし日中増８．０・２人</t>
    <rPh sb="4" eb="5">
      <t>ヒ</t>
    </rPh>
    <rPh sb="5" eb="6">
      <t>チュウ</t>
    </rPh>
    <rPh sb="6" eb="7">
      <t>ゾウ</t>
    </rPh>
    <phoneticPr fontId="4"/>
  </si>
  <si>
    <t>身体なし日中増８．５・２人</t>
    <rPh sb="4" eb="5">
      <t>ヒ</t>
    </rPh>
    <rPh sb="5" eb="6">
      <t>チュウ</t>
    </rPh>
    <rPh sb="6" eb="7">
      <t>ゾウ</t>
    </rPh>
    <phoneticPr fontId="4"/>
  </si>
  <si>
    <t>身体なし日中増９．０・２人</t>
    <rPh sb="4" eb="5">
      <t>ヒ</t>
    </rPh>
    <rPh sb="5" eb="6">
      <t>チュウ</t>
    </rPh>
    <rPh sb="6" eb="7">
      <t>ゾウ</t>
    </rPh>
    <phoneticPr fontId="4"/>
  </si>
  <si>
    <t>身体なし日中増９．５・２人</t>
    <rPh sb="4" eb="5">
      <t>ヒ</t>
    </rPh>
    <rPh sb="5" eb="6">
      <t>チュウ</t>
    </rPh>
    <rPh sb="6" eb="7">
      <t>ゾウ</t>
    </rPh>
    <phoneticPr fontId="4"/>
  </si>
  <si>
    <t>身体なし日中増１０．０・２人</t>
    <rPh sb="4" eb="5">
      <t>ヒ</t>
    </rPh>
    <rPh sb="5" eb="6">
      <t>チュウ</t>
    </rPh>
    <rPh sb="6" eb="7">
      <t>ゾウ</t>
    </rPh>
    <phoneticPr fontId="4"/>
  </si>
  <si>
    <t>身体なし日中増１０．５・２人</t>
    <rPh sb="4" eb="5">
      <t>ヒ</t>
    </rPh>
    <rPh sb="5" eb="6">
      <t>チュウ</t>
    </rPh>
    <rPh sb="6" eb="7">
      <t>ゾウ</t>
    </rPh>
    <phoneticPr fontId="4"/>
  </si>
  <si>
    <t>身体なし早朝増０．５・２人</t>
    <rPh sb="4" eb="6">
      <t>ソウチョウ</t>
    </rPh>
    <rPh sb="6" eb="7">
      <t>ゾウ</t>
    </rPh>
    <phoneticPr fontId="4"/>
  </si>
  <si>
    <t>身体なし早朝増１．０・２人</t>
    <rPh sb="4" eb="6">
      <t>ソウチョウ</t>
    </rPh>
    <rPh sb="6" eb="7">
      <t>ゾウ</t>
    </rPh>
    <phoneticPr fontId="4"/>
  </si>
  <si>
    <t>身体なし早朝増１．５・２人</t>
    <rPh sb="4" eb="6">
      <t>ソウチョウ</t>
    </rPh>
    <rPh sb="6" eb="7">
      <t>ゾウ</t>
    </rPh>
    <phoneticPr fontId="4"/>
  </si>
  <si>
    <t>身体なし早朝増２．０・２人</t>
    <rPh sb="4" eb="6">
      <t>ソウチョウ</t>
    </rPh>
    <rPh sb="6" eb="7">
      <t>ゾウ</t>
    </rPh>
    <phoneticPr fontId="4"/>
  </si>
  <si>
    <t>身体なし早朝増２．５・２人</t>
    <rPh sb="4" eb="6">
      <t>ソウチョウ</t>
    </rPh>
    <rPh sb="6" eb="7">
      <t>ゾウ</t>
    </rPh>
    <phoneticPr fontId="4"/>
  </si>
  <si>
    <t>身体なし夜間増０．５・２人</t>
    <rPh sb="4" eb="6">
      <t>ヤカン</t>
    </rPh>
    <rPh sb="6" eb="7">
      <t>ゾウ</t>
    </rPh>
    <phoneticPr fontId="4"/>
  </si>
  <si>
    <t>身体なし夜間増１．０・２人</t>
    <rPh sb="4" eb="6">
      <t>ヤカン</t>
    </rPh>
    <rPh sb="6" eb="7">
      <t>ゾウ</t>
    </rPh>
    <phoneticPr fontId="4"/>
  </si>
  <si>
    <t>身体なし夜間増１．５・２人</t>
    <rPh sb="4" eb="6">
      <t>ヤカン</t>
    </rPh>
    <rPh sb="6" eb="7">
      <t>ゾウ</t>
    </rPh>
    <phoneticPr fontId="4"/>
  </si>
  <si>
    <t>身体なし夜間増２．０・２人</t>
    <rPh sb="4" eb="6">
      <t>ヤカン</t>
    </rPh>
    <rPh sb="6" eb="7">
      <t>ゾウ</t>
    </rPh>
    <phoneticPr fontId="4"/>
  </si>
  <si>
    <t>身体なし夜間増２．５・２人</t>
    <rPh sb="4" eb="6">
      <t>ヤカン</t>
    </rPh>
    <rPh sb="6" eb="7">
      <t>ゾウ</t>
    </rPh>
    <phoneticPr fontId="4"/>
  </si>
  <si>
    <t>身体なし夜間増３．０・２人</t>
    <rPh sb="4" eb="6">
      <t>ヤカン</t>
    </rPh>
    <rPh sb="6" eb="7">
      <t>ゾウ</t>
    </rPh>
    <phoneticPr fontId="4"/>
  </si>
  <si>
    <t>身体なし夜間増３．５・２人</t>
    <rPh sb="4" eb="6">
      <t>ヤカン</t>
    </rPh>
    <rPh sb="6" eb="7">
      <t>ゾウ</t>
    </rPh>
    <phoneticPr fontId="4"/>
  </si>
  <si>
    <t>身体なし夜間増４．０・２人</t>
    <rPh sb="4" eb="6">
      <t>ヤカン</t>
    </rPh>
    <rPh sb="6" eb="7">
      <t>ゾウ</t>
    </rPh>
    <phoneticPr fontId="4"/>
  </si>
  <si>
    <t>身体なし夜間増４．５・２人</t>
    <rPh sb="4" eb="6">
      <t>ヤカン</t>
    </rPh>
    <rPh sb="6" eb="7">
      <t>ゾウ</t>
    </rPh>
    <phoneticPr fontId="4"/>
  </si>
  <si>
    <t>身体なし深夜増０．５・２人</t>
    <rPh sb="4" eb="6">
      <t>シンヤ</t>
    </rPh>
    <rPh sb="6" eb="7">
      <t>ゾウ</t>
    </rPh>
    <phoneticPr fontId="4"/>
  </si>
  <si>
    <t>身体なし深夜増１．０・２人</t>
    <rPh sb="4" eb="6">
      <t>シンヤ</t>
    </rPh>
    <rPh sb="6" eb="7">
      <t>ゾウ</t>
    </rPh>
    <phoneticPr fontId="4"/>
  </si>
  <si>
    <t>身体なし深夜増１．５・２人</t>
    <rPh sb="4" eb="6">
      <t>シンヤ</t>
    </rPh>
    <rPh sb="6" eb="7">
      <t>ゾウ</t>
    </rPh>
    <phoneticPr fontId="4"/>
  </si>
  <si>
    <t>身体なし深夜増２．０・２人</t>
  </si>
  <si>
    <t>２人介護</t>
    <rPh sb="1" eb="2">
      <t>ニン</t>
    </rPh>
    <rPh sb="2" eb="4">
      <t>カイゴ</t>
    </rPh>
    <phoneticPr fontId="4"/>
  </si>
  <si>
    <t>（様式第一－②　港区）</t>
    <rPh sb="1" eb="3">
      <t>ヨウシキ</t>
    </rPh>
    <rPh sb="3" eb="4">
      <t>ダイ</t>
    </rPh>
    <rPh sb="4" eb="5">
      <t>１</t>
    </rPh>
    <rPh sb="8" eb="10">
      <t>ミナトク</t>
    </rPh>
    <phoneticPr fontId="4"/>
  </si>
  <si>
    <t>※請求書（サービス分）を入力すると、自動入力されます。</t>
    <rPh sb="1" eb="4">
      <t>セイキュウショ</t>
    </rPh>
    <rPh sb="9" eb="10">
      <t>ブン</t>
    </rPh>
    <rPh sb="12" eb="14">
      <t>ニュウリョク</t>
    </rPh>
    <rPh sb="18" eb="20">
      <t>ジドウ</t>
    </rPh>
    <rPh sb="20" eb="22">
      <t>ニュウリョク</t>
    </rPh>
    <phoneticPr fontId="4"/>
  </si>
  <si>
    <t>職</t>
    <rPh sb="0" eb="1">
      <t>ショク</t>
    </rPh>
    <phoneticPr fontId="4"/>
  </si>
  <si>
    <t>氏名</t>
    <phoneticPr fontId="4"/>
  </si>
  <si>
    <t>※処遇改善加算分は、１円未満切捨てです。</t>
    <rPh sb="1" eb="3">
      <t>ショグウ</t>
    </rPh>
    <rPh sb="3" eb="5">
      <t>カイゼン</t>
    </rPh>
    <rPh sb="5" eb="7">
      <t>カサン</t>
    </rPh>
    <rPh sb="7" eb="8">
      <t>ブン</t>
    </rPh>
    <rPh sb="11" eb="12">
      <t>エン</t>
    </rPh>
    <rPh sb="12" eb="14">
      <t>ミマン</t>
    </rPh>
    <rPh sb="14" eb="16">
      <t>キリス</t>
    </rPh>
    <phoneticPr fontId="4"/>
  </si>
  <si>
    <t>身体あり深夜０．５・早朝１．５・２人</t>
    <phoneticPr fontId="4"/>
  </si>
  <si>
    <t>身体あり深夜０．５・早朝２．０・日中０．５・２人</t>
    <rPh sb="4" eb="6">
      <t>シンヤ</t>
    </rPh>
    <rPh sb="10" eb="12">
      <t>ソウチョウ</t>
    </rPh>
    <rPh sb="16" eb="18">
      <t>ニッチュウ</t>
    </rPh>
    <rPh sb="23" eb="24">
      <t>ニン</t>
    </rPh>
    <phoneticPr fontId="4"/>
  </si>
  <si>
    <t>請求加算名</t>
    <rPh sb="0" eb="2">
      <t>セイキュウ</t>
    </rPh>
    <rPh sb="2" eb="4">
      <t>カサン</t>
    </rPh>
    <rPh sb="4" eb="5">
      <t>メイ</t>
    </rPh>
    <phoneticPr fontId="4"/>
  </si>
  <si>
    <t>港区請求額</t>
    <rPh sb="0" eb="2">
      <t>ミナトク</t>
    </rPh>
    <rPh sb="2" eb="4">
      <t>セイキュウ</t>
    </rPh>
    <rPh sb="4" eb="5">
      <t>ガク</t>
    </rPh>
    <phoneticPr fontId="4"/>
  </si>
  <si>
    <t>身体介護あり通学支援０．５</t>
    <rPh sb="0" eb="2">
      <t>シンタイ</t>
    </rPh>
    <rPh sb="2" eb="4">
      <t>カイゴ</t>
    </rPh>
    <rPh sb="6" eb="8">
      <t>ツウガク</t>
    </rPh>
    <rPh sb="8" eb="10">
      <t>シエン</t>
    </rPh>
    <phoneticPr fontId="4"/>
  </si>
  <si>
    <t>身体介護なし通学支援０．５</t>
    <rPh sb="0" eb="2">
      <t>シンタイ</t>
    </rPh>
    <rPh sb="2" eb="4">
      <t>カイゴ</t>
    </rPh>
    <rPh sb="6" eb="8">
      <t>ツウガク</t>
    </rPh>
    <rPh sb="8" eb="10">
      <t>シエン</t>
    </rPh>
    <phoneticPr fontId="4"/>
  </si>
  <si>
    <t>移動支援コード・単価表</t>
    <rPh sb="0" eb="2">
      <t>イドウ</t>
    </rPh>
    <rPh sb="2" eb="4">
      <t>シエン</t>
    </rPh>
    <rPh sb="8" eb="10">
      <t>タンカ</t>
    </rPh>
    <rPh sb="10" eb="11">
      <t>ヒョウ</t>
    </rPh>
    <phoneticPr fontId="4"/>
  </si>
  <si>
    <t>★</t>
    <phoneticPr fontId="4"/>
  </si>
  <si>
    <t>支援内容</t>
    <rPh sb="0" eb="2">
      <t>シエン</t>
    </rPh>
    <rPh sb="2" eb="4">
      <t>ナイヨウ</t>
    </rPh>
    <phoneticPr fontId="4"/>
  </si>
  <si>
    <t>回数(個別)</t>
    <rPh sb="0" eb="2">
      <t>カイスウ</t>
    </rPh>
    <rPh sb="3" eb="5">
      <t>コベツ</t>
    </rPh>
    <phoneticPr fontId="4"/>
  </si>
  <si>
    <t>学校(スクールバスポイント)
↓↓
目的地</t>
    <rPh sb="0" eb="2">
      <t>ガッコウ</t>
    </rPh>
    <rPh sb="18" eb="20">
      <t>モクテキ</t>
    </rPh>
    <rPh sb="20" eb="21">
      <t>チ</t>
    </rPh>
    <phoneticPr fontId="4"/>
  </si>
  <si>
    <t>出発地
↓↓
学校(スクールバスポイント)</t>
    <rPh sb="0" eb="2">
      <t>シュッパツ</t>
    </rPh>
    <rPh sb="7" eb="9">
      <t>ガッコウ</t>
    </rPh>
    <phoneticPr fontId="4"/>
  </si>
  <si>
    <t>受給者証番号</t>
    <rPh sb="0" eb="3">
      <t>ジュキュウシャ</t>
    </rPh>
    <rPh sb="3" eb="4">
      <t>アカシ</t>
    </rPh>
    <rPh sb="4" eb="6">
      <t>バンゴウ</t>
    </rPh>
    <phoneticPr fontId="4"/>
  </si>
  <si>
    <t>No</t>
    <phoneticPr fontId="4"/>
  </si>
  <si>
    <t>身体介護あり通学支援０．５・２人</t>
    <phoneticPr fontId="4"/>
  </si>
  <si>
    <t>身体介護なし通学支援０．５・２人</t>
    <rPh sb="0" eb="2">
      <t>シンタイ</t>
    </rPh>
    <rPh sb="2" eb="4">
      <t>カイゴ</t>
    </rPh>
    <rPh sb="6" eb="8">
      <t>ツウガク</t>
    </rPh>
    <rPh sb="8" eb="10">
      <t>シエン</t>
    </rPh>
    <phoneticPr fontId="4"/>
  </si>
  <si>
    <t>←２Ｈルール適用であっても、実際に提供した回数を記入してください。</t>
    <rPh sb="6" eb="8">
      <t>テキヨウ</t>
    </rPh>
    <rPh sb="14" eb="16">
      <t>ジッサイ</t>
    </rPh>
    <rPh sb="17" eb="19">
      <t>テイキョウ</t>
    </rPh>
    <rPh sb="21" eb="23">
      <t>カイスウ</t>
    </rPh>
    <rPh sb="24" eb="26">
      <t>キニュウ</t>
    </rPh>
    <phoneticPr fontId="4"/>
  </si>
  <si>
    <t>身体介護あり日中０．５</t>
    <phoneticPr fontId="4"/>
  </si>
  <si>
    <t>港　太郎</t>
    <rPh sb="0" eb="1">
      <t>ミナト</t>
    </rPh>
    <rPh sb="2" eb="4">
      <t>タロウ</t>
    </rPh>
    <phoneticPr fontId="4"/>
  </si>
  <si>
    <t>港　花子</t>
    <rPh sb="0" eb="1">
      <t>ミナト</t>
    </rPh>
    <rPh sb="2" eb="4">
      <t>ハナコ</t>
    </rPh>
    <phoneticPr fontId="4"/>
  </si>
  <si>
    <t>←始点又は終点が学校(ｽｸｰﾙﾊﾞｽﾎﾟｲﾝﾄ含む)で、１日２回まで算定可</t>
    <rPh sb="1" eb="3">
      <t>シテン</t>
    </rPh>
    <rPh sb="3" eb="4">
      <t>マタ</t>
    </rPh>
    <rPh sb="5" eb="7">
      <t>シュウテン</t>
    </rPh>
    <rPh sb="8" eb="10">
      <t>ガッコウ</t>
    </rPh>
    <rPh sb="23" eb="24">
      <t>フク</t>
    </rPh>
    <rPh sb="29" eb="30">
      <t>ニチ</t>
    </rPh>
    <rPh sb="31" eb="32">
      <t>カイ</t>
    </rPh>
    <rPh sb="34" eb="36">
      <t>サンテイ</t>
    </rPh>
    <rPh sb="36" eb="37">
      <t>カ</t>
    </rPh>
    <phoneticPr fontId="4"/>
  </si>
  <si>
    <t>提供回数（個別）Ｃ</t>
    <rPh sb="0" eb="2">
      <t>テイキョウ</t>
    </rPh>
    <rPh sb="2" eb="4">
      <t>カイスウ</t>
    </rPh>
    <rPh sb="5" eb="7">
      <t>コベツ</t>
    </rPh>
    <phoneticPr fontId="4"/>
  </si>
  <si>
    <t>提供回数(グループ支援)Ｄ</t>
    <rPh sb="0" eb="2">
      <t>テイキョウ</t>
    </rPh>
    <rPh sb="2" eb="4">
      <t>カイスウ</t>
    </rPh>
    <rPh sb="9" eb="11">
      <t>シエン</t>
    </rPh>
    <phoneticPr fontId="4"/>
  </si>
  <si>
    <t>港　一郎</t>
    <rPh sb="0" eb="1">
      <t>ミナト</t>
    </rPh>
    <rPh sb="2" eb="4">
      <t>イチロウ</t>
    </rPh>
    <phoneticPr fontId="4"/>
  </si>
  <si>
    <t>訪問介護みなとくやくしょ</t>
    <rPh sb="0" eb="2">
      <t>ホウモン</t>
    </rPh>
    <rPh sb="2" eb="4">
      <t>カイゴ</t>
    </rPh>
    <phoneticPr fontId="4"/>
  </si>
  <si>
    <t>グループ支援</t>
    <rPh sb="4" eb="6">
      <t>シエン</t>
    </rPh>
    <phoneticPr fontId="4"/>
  </si>
  <si>
    <t>２Hルール</t>
    <phoneticPr fontId="4"/>
  </si>
  <si>
    <t>通学
回数</t>
    <rPh sb="0" eb="2">
      <t>ツウガク</t>
    </rPh>
    <rPh sb="3" eb="5">
      <t>カイスウ</t>
    </rPh>
    <phoneticPr fontId="4"/>
  </si>
  <si>
    <t>回数 C</t>
    <rPh sb="0" eb="2">
      <t>カイスウ</t>
    </rPh>
    <phoneticPr fontId="4"/>
  </si>
  <si>
    <t>通学支援　提供内訳書</t>
    <rPh sb="0" eb="2">
      <t>ツウガク</t>
    </rPh>
    <rPh sb="2" eb="4">
      <t>シエン</t>
    </rPh>
    <rPh sb="5" eb="7">
      <t>テイキョウ</t>
    </rPh>
    <rPh sb="7" eb="10">
      <t>ウチワケショ</t>
    </rPh>
    <phoneticPr fontId="4"/>
  </si>
  <si>
    <t>※請求事業者、事業所情報、本体請求総費用額は「請求書(サービス)」の情報が引用されます。</t>
    <rPh sb="1" eb="3">
      <t>セイキュウ</t>
    </rPh>
    <rPh sb="3" eb="6">
      <t>ジギョウシャ</t>
    </rPh>
    <rPh sb="7" eb="10">
      <t>ジギョウショ</t>
    </rPh>
    <rPh sb="10" eb="12">
      <t>ジョウホウ</t>
    </rPh>
    <rPh sb="13" eb="15">
      <t>ホンタイ</t>
    </rPh>
    <rPh sb="15" eb="17">
      <t>セイキュウ</t>
    </rPh>
    <rPh sb="17" eb="18">
      <t>ソウ</t>
    </rPh>
    <rPh sb="18" eb="20">
      <t>ヒヨウ</t>
    </rPh>
    <rPh sb="20" eb="21">
      <t>ガク</t>
    </rPh>
    <rPh sb="23" eb="26">
      <t>セイキュウショ</t>
    </rPh>
    <rPh sb="34" eb="36">
      <t>ジョウホウ</t>
    </rPh>
    <rPh sb="37" eb="39">
      <t>インヨウ</t>
    </rPh>
    <phoneticPr fontId="4"/>
  </si>
  <si>
    <t>※地域区分を選択すると、移動支援(通学支援分)に必要な情報が「通学支援提供内訳書」から引用され、請求額が出力されます。</t>
    <rPh sb="1" eb="3">
      <t>チイキ</t>
    </rPh>
    <rPh sb="3" eb="5">
      <t>クブン</t>
    </rPh>
    <rPh sb="6" eb="8">
      <t>センタク</t>
    </rPh>
    <rPh sb="12" eb="14">
      <t>イドウ</t>
    </rPh>
    <rPh sb="14" eb="16">
      <t>シエン</t>
    </rPh>
    <rPh sb="17" eb="19">
      <t>ツウガク</t>
    </rPh>
    <rPh sb="19" eb="21">
      <t>シエン</t>
    </rPh>
    <rPh sb="21" eb="22">
      <t>ブン</t>
    </rPh>
    <rPh sb="24" eb="26">
      <t>ヒツヨウ</t>
    </rPh>
    <rPh sb="27" eb="29">
      <t>ジョウホウ</t>
    </rPh>
    <rPh sb="31" eb="33">
      <t>ツウガク</t>
    </rPh>
    <rPh sb="33" eb="35">
      <t>シエン</t>
    </rPh>
    <rPh sb="35" eb="37">
      <t>テイキョウ</t>
    </rPh>
    <rPh sb="37" eb="40">
      <t>ウチワケショ</t>
    </rPh>
    <rPh sb="43" eb="45">
      <t>インヨウ</t>
    </rPh>
    <rPh sb="48" eb="50">
      <t>セイキュウ</t>
    </rPh>
    <rPh sb="50" eb="51">
      <t>ガク</t>
    </rPh>
    <rPh sb="52" eb="54">
      <t>シュツリョク</t>
    </rPh>
    <phoneticPr fontId="4"/>
  </si>
  <si>
    <t>※「請求書(加算)」の当請求書は、地域区分のみを選択し、その他の個所は変更しないでください。</t>
    <rPh sb="2" eb="5">
      <t>セイキュウショ</t>
    </rPh>
    <rPh sb="6" eb="8">
      <t>カサン</t>
    </rPh>
    <rPh sb="11" eb="12">
      <t>トウ</t>
    </rPh>
    <rPh sb="12" eb="15">
      <t>セイキュウショ</t>
    </rPh>
    <rPh sb="17" eb="19">
      <t>チイキ</t>
    </rPh>
    <rPh sb="19" eb="21">
      <t>クブン</t>
    </rPh>
    <rPh sb="24" eb="26">
      <t>センタク</t>
    </rPh>
    <rPh sb="30" eb="31">
      <t>ホカ</t>
    </rPh>
    <rPh sb="32" eb="34">
      <t>カショ</t>
    </rPh>
    <rPh sb="35" eb="37">
      <t>ヘンコウ</t>
    </rPh>
    <phoneticPr fontId="4"/>
  </si>
  <si>
    <t>←通学加算を選択しても、提供時間が30分でなければ、加算として算定できません。</t>
    <rPh sb="1" eb="3">
      <t>ツウガク</t>
    </rPh>
    <rPh sb="3" eb="5">
      <t>カサン</t>
    </rPh>
    <rPh sb="6" eb="8">
      <t>センタク</t>
    </rPh>
    <rPh sb="12" eb="14">
      <t>テイキョウ</t>
    </rPh>
    <rPh sb="14" eb="16">
      <t>ジカン</t>
    </rPh>
    <rPh sb="19" eb="20">
      <t>フン</t>
    </rPh>
    <rPh sb="26" eb="28">
      <t>カサン</t>
    </rPh>
    <rPh sb="31" eb="33">
      <t>サンテイ</t>
    </rPh>
    <phoneticPr fontId="4"/>
  </si>
  <si>
    <t>行き</t>
    <rPh sb="0" eb="1">
      <t>イ</t>
    </rPh>
    <phoneticPr fontId="4"/>
  </si>
  <si>
    <t>帰り</t>
    <rPh sb="0" eb="1">
      <t>カエ</t>
    </rPh>
    <phoneticPr fontId="4"/>
  </si>
  <si>
    <t>(他事業所と)２人介護</t>
    <rPh sb="1" eb="5">
      <t>タジギョウショ</t>
    </rPh>
    <rPh sb="8" eb="9">
      <t>ニン</t>
    </rPh>
    <rPh sb="9" eb="11">
      <t>カイゴ</t>
    </rPh>
    <phoneticPr fontId="4"/>
  </si>
  <si>
    <t>２Hルール</t>
  </si>
  <si>
    <t>港区芝公園１－５－25</t>
    <rPh sb="0" eb="2">
      <t>ミナトク</t>
    </rPh>
    <rPh sb="2" eb="5">
      <t>シバコウエン</t>
    </rPh>
    <phoneticPr fontId="4"/>
  </si>
  <si>
    <t>港区役所</t>
    <rPh sb="0" eb="4">
      <t>ミナトクヤクショ</t>
    </rPh>
    <phoneticPr fontId="4"/>
  </si>
  <si>
    <t>訪問介護みなとくやくしょ</t>
    <rPh sb="0" eb="2">
      <t>ホウモン</t>
    </rPh>
    <rPh sb="2" eb="4">
      <t>カイゴ</t>
    </rPh>
    <phoneticPr fontId="4"/>
  </si>
  <si>
    <t>港　一郎</t>
    <rPh sb="0" eb="1">
      <t>ミナト</t>
    </rPh>
    <rPh sb="2" eb="4">
      <t>イチロウ</t>
    </rPh>
    <phoneticPr fontId="4"/>
  </si>
  <si>
    <t>港　太郎</t>
    <rPh sb="0" eb="1">
      <t>ミナト</t>
    </rPh>
    <rPh sb="2" eb="4">
      <t>タロウ</t>
    </rPh>
    <phoneticPr fontId="4"/>
  </si>
  <si>
    <t>処遇改善加算</t>
    <rPh sb="0" eb="2">
      <t>ショグウ</t>
    </rPh>
    <rPh sb="2" eb="4">
      <t>カイゼン</t>
    </rPh>
    <rPh sb="4" eb="6">
      <t>カサン</t>
    </rPh>
    <phoneticPr fontId="4"/>
  </si>
  <si>
    <t>通学支援加算</t>
    <rPh sb="0" eb="2">
      <t>ツウガク</t>
    </rPh>
    <rPh sb="2" eb="4">
      <t>シエン</t>
    </rPh>
    <rPh sb="4" eb="6">
      <t>カサン</t>
    </rPh>
    <phoneticPr fontId="4"/>
  </si>
  <si>
    <t>補助</t>
    <rPh sb="0" eb="2">
      <t>ホジョ</t>
    </rPh>
    <phoneticPr fontId="4"/>
  </si>
  <si>
    <t>代表取締役</t>
    <rPh sb="0" eb="5">
      <t>ダイヒョウトリシマリヤク</t>
    </rPh>
    <phoneticPr fontId="4"/>
  </si>
  <si>
    <t>芝　太郎</t>
    <rPh sb="0" eb="1">
      <t>シバ</t>
    </rPh>
    <rPh sb="2" eb="4">
      <t>タロウ</t>
    </rPh>
    <phoneticPr fontId="4"/>
  </si>
  <si>
    <t>本体費用合計 A</t>
    <rPh sb="0" eb="2">
      <t>ホンタイ</t>
    </rPh>
    <rPh sb="2" eb="4">
      <t>ヒヨウ</t>
    </rPh>
    <rPh sb="4" eb="6">
      <t>ゴウケイ</t>
    </rPh>
    <phoneticPr fontId="4"/>
  </si>
  <si>
    <t>通学支援加算（行き）</t>
    <rPh sb="7" eb="8">
      <t>イ</t>
    </rPh>
    <phoneticPr fontId="4"/>
  </si>
  <si>
    <t>通学支援加算（帰り）</t>
    <rPh sb="7" eb="8">
      <t>カエ</t>
    </rPh>
    <phoneticPr fontId="4"/>
  </si>
  <si>
    <t>通学支援加算（行き）
２人介護</t>
    <rPh sb="7" eb="8">
      <t>イ</t>
    </rPh>
    <rPh sb="12" eb="13">
      <t>ニン</t>
    </rPh>
    <rPh sb="13" eb="15">
      <t>カイゴ</t>
    </rPh>
    <phoneticPr fontId="4"/>
  </si>
  <si>
    <t>通学支援加算（帰り）
２人介護</t>
    <rPh sb="7" eb="8">
      <t>カエ</t>
    </rPh>
    <rPh sb="12" eb="13">
      <t>ニン</t>
    </rPh>
    <rPh sb="13" eb="15">
      <t>カイゴ</t>
    </rPh>
    <phoneticPr fontId="4"/>
  </si>
  <si>
    <t>通学支援加算（行き）
グループ支援</t>
    <rPh sb="7" eb="8">
      <t>イ</t>
    </rPh>
    <rPh sb="15" eb="17">
      <t>シエン</t>
    </rPh>
    <phoneticPr fontId="4"/>
  </si>
  <si>
    <t>通学支援加算（帰り）
グループ支援</t>
    <rPh sb="7" eb="8">
      <t>カエ</t>
    </rPh>
    <rPh sb="15" eb="17">
      <t>シエン</t>
    </rPh>
    <phoneticPr fontId="4"/>
  </si>
  <si>
    <t>備考</t>
    <rPh sb="0" eb="2">
      <t>ビコウ</t>
    </rPh>
    <phoneticPr fontId="4"/>
  </si>
  <si>
    <t>通学支援加算（行き）
他事業所と２人介護</t>
    <rPh sb="7" eb="8">
      <t>イ</t>
    </rPh>
    <rPh sb="11" eb="15">
      <t>タジギョウショ</t>
    </rPh>
    <rPh sb="17" eb="18">
      <t>ニン</t>
    </rPh>
    <rPh sb="18" eb="20">
      <t>カイゴ</t>
    </rPh>
    <phoneticPr fontId="4"/>
  </si>
  <si>
    <t>通学支援加算（帰り）
他事業所と２人介護</t>
    <rPh sb="7" eb="8">
      <t>カエ</t>
    </rPh>
    <rPh sb="11" eb="15">
      <t>タジギョウショ</t>
    </rPh>
    <rPh sb="17" eb="18">
      <t>ニン</t>
    </rPh>
    <rPh sb="18" eb="20">
      <t>カイゴ</t>
    </rPh>
    <phoneticPr fontId="4"/>
  </si>
  <si>
    <t>ケースＢ</t>
    <phoneticPr fontId="4"/>
  </si>
  <si>
    <t>ケースＣ</t>
    <phoneticPr fontId="4"/>
  </si>
  <si>
    <t>ケースＤ</t>
    <phoneticPr fontId="4"/>
  </si>
  <si>
    <t>※処遇改善加算額＝(通学支援加算額+本体費用合計額)*40.2％</t>
    <rPh sb="1" eb="3">
      <t>ショグウ</t>
    </rPh>
    <rPh sb="3" eb="5">
      <t>カイゼン</t>
    </rPh>
    <rPh sb="5" eb="7">
      <t>カサン</t>
    </rPh>
    <rPh sb="7" eb="8">
      <t>ガク</t>
    </rPh>
    <rPh sb="10" eb="12">
      <t>ツウガク</t>
    </rPh>
    <rPh sb="12" eb="14">
      <t>シエン</t>
    </rPh>
    <rPh sb="14" eb="16">
      <t>カサン</t>
    </rPh>
    <rPh sb="16" eb="17">
      <t>ガク</t>
    </rPh>
    <rPh sb="18" eb="20">
      <t>ホンタイ</t>
    </rPh>
    <rPh sb="20" eb="22">
      <t>ヒヨウ</t>
    </rPh>
    <rPh sb="22" eb="24">
      <t>ゴウケイ</t>
    </rPh>
    <rPh sb="24" eb="25">
      <t>ガク</t>
    </rPh>
    <phoneticPr fontId="4"/>
  </si>
  <si>
    <t>移動支援事業　請求書（加算分）</t>
    <rPh sb="0" eb="2">
      <t>イドウ</t>
    </rPh>
    <rPh sb="2" eb="4">
      <t>シエン</t>
    </rPh>
    <rPh sb="4" eb="6">
      <t>ジギョウ</t>
    </rPh>
    <rPh sb="7" eb="9">
      <t>セイキュウ</t>
    </rPh>
    <rPh sb="9" eb="10">
      <t>ショ</t>
    </rPh>
    <rPh sb="11" eb="13">
      <t>カサン</t>
    </rPh>
    <rPh sb="13" eb="14">
      <t>ブン</t>
    </rPh>
    <rPh sb="14" eb="15">
      <t>ショブン</t>
    </rPh>
    <phoneticPr fontId="4"/>
  </si>
  <si>
    <t>支給決定に係る障害児氏名</t>
    <rPh sb="0" eb="2">
      <t>シキュウ</t>
    </rPh>
    <rPh sb="2" eb="4">
      <t>ケッテイ</t>
    </rPh>
    <rPh sb="5" eb="6">
      <t>カカ</t>
    </rPh>
    <rPh sb="7" eb="9">
      <t>ショウガイ</t>
    </rPh>
    <rPh sb="9" eb="10">
      <t>ジ</t>
    </rPh>
    <rPh sb="10" eb="12">
      <t>シメイ</t>
    </rPh>
    <phoneticPr fontId="4"/>
  </si>
  <si>
    <t>ケースＸ</t>
    <phoneticPr fontId="4"/>
  </si>
  <si>
    <t>港　次郎</t>
    <rPh sb="0" eb="1">
      <t>ミナト</t>
    </rPh>
    <rPh sb="2" eb="4">
      <t>ジロウ</t>
    </rPh>
    <phoneticPr fontId="4"/>
  </si>
  <si>
    <t>港　三郎</t>
    <rPh sb="0" eb="1">
      <t>ミナト</t>
    </rPh>
    <rPh sb="2" eb="4">
      <t>サブロウ</t>
    </rPh>
    <phoneticPr fontId="4"/>
  </si>
  <si>
    <t>提供内容</t>
    <rPh sb="0" eb="2">
      <t>テイキョウ</t>
    </rPh>
    <rPh sb="2" eb="4">
      <t>ナイヨウ</t>
    </rPh>
    <phoneticPr fontId="4"/>
  </si>
  <si>
    <t>備考欄(プルダウンから選択)</t>
    <rPh sb="0" eb="2">
      <t>ビコウ</t>
    </rPh>
    <rPh sb="2" eb="3">
      <t>ラン</t>
    </rPh>
    <rPh sb="11" eb="13">
      <t>センタク</t>
    </rPh>
    <phoneticPr fontId="4"/>
  </si>
  <si>
    <t>←備考欄の下から時間表記方法を選択してください。</t>
    <rPh sb="1" eb="3">
      <t>ビコウ</t>
    </rPh>
    <rPh sb="3" eb="4">
      <t>ラン</t>
    </rPh>
    <rPh sb="5" eb="6">
      <t>シタ</t>
    </rPh>
    <rPh sb="8" eb="10">
      <t>ジカン</t>
    </rPh>
    <rPh sb="10" eb="12">
      <t>ヒョウキ</t>
    </rPh>
    <rPh sb="12" eb="14">
      <t>ホウホウ</t>
    </rPh>
    <rPh sb="15" eb="17">
      <t>センタク</t>
    </rPh>
    <phoneticPr fontId="4"/>
  </si>
  <si>
    <t>←提供内容に記載される数値は、備考欄の記載内容によって自動表示されます。</t>
    <rPh sb="1" eb="3">
      <t>テイキョウ</t>
    </rPh>
    <rPh sb="3" eb="5">
      <t>ナイヨウ</t>
    </rPh>
    <rPh sb="6" eb="8">
      <t>キサイ</t>
    </rPh>
    <rPh sb="11" eb="13">
      <t>スウチ</t>
    </rPh>
    <rPh sb="15" eb="17">
      <t>ビコウ</t>
    </rPh>
    <rPh sb="17" eb="18">
      <t>ラン</t>
    </rPh>
    <rPh sb="19" eb="21">
      <t>キサイ</t>
    </rPh>
    <rPh sb="21" eb="23">
      <t>ナイヨウ</t>
    </rPh>
    <rPh sb="27" eb="29">
      <t>ジドウ</t>
    </rPh>
    <rPh sb="29" eb="31">
      <t>ヒョウジ</t>
    </rPh>
    <phoneticPr fontId="4"/>
  </si>
  <si>
    <t>←２時間ルール合算対象かつ通学支援加算対象の場合、明細書には合算後のコード、通学支援提供内訳書には１回分の算定をしたうえで請求する。
←２時時間以内に前後のサービスを提供している場合は、備考欄に記入</t>
    <rPh sb="2" eb="4">
      <t>ジカン</t>
    </rPh>
    <rPh sb="7" eb="9">
      <t>ガッサン</t>
    </rPh>
    <rPh sb="9" eb="11">
      <t>タイショウ</t>
    </rPh>
    <rPh sb="13" eb="15">
      <t>ツウガク</t>
    </rPh>
    <rPh sb="15" eb="17">
      <t>シエン</t>
    </rPh>
    <rPh sb="17" eb="19">
      <t>カサン</t>
    </rPh>
    <rPh sb="19" eb="21">
      <t>タイショウ</t>
    </rPh>
    <rPh sb="22" eb="24">
      <t>バアイ</t>
    </rPh>
    <rPh sb="25" eb="27">
      <t>メイサイ</t>
    </rPh>
    <rPh sb="27" eb="28">
      <t>ショ</t>
    </rPh>
    <rPh sb="30" eb="32">
      <t>ガッサン</t>
    </rPh>
    <rPh sb="32" eb="33">
      <t>アト</t>
    </rPh>
    <rPh sb="38" eb="40">
      <t>ツウガク</t>
    </rPh>
    <rPh sb="40" eb="42">
      <t>シエン</t>
    </rPh>
    <rPh sb="42" eb="44">
      <t>テイキョウ</t>
    </rPh>
    <rPh sb="44" eb="47">
      <t>ウチワケショ</t>
    </rPh>
    <rPh sb="50" eb="52">
      <t>カイブン</t>
    </rPh>
    <rPh sb="53" eb="55">
      <t>サンテイ</t>
    </rPh>
    <rPh sb="61" eb="63">
      <t>セイキュウ</t>
    </rPh>
    <rPh sb="69" eb="70">
      <t>ジ</t>
    </rPh>
    <rPh sb="70" eb="72">
      <t>ジカン</t>
    </rPh>
    <rPh sb="72" eb="74">
      <t>イナイ</t>
    </rPh>
    <rPh sb="75" eb="77">
      <t>ゼンゴ</t>
    </rPh>
    <rPh sb="83" eb="85">
      <t>テイキョウ</t>
    </rPh>
    <rPh sb="89" eb="91">
      <t>バアイ</t>
    </rPh>
    <rPh sb="93" eb="95">
      <t>ビコウ</t>
    </rPh>
    <rPh sb="95" eb="96">
      <t>ラン</t>
    </rPh>
    <rPh sb="97" eb="99">
      <t>キニュウ</t>
    </rPh>
    <phoneticPr fontId="4"/>
  </si>
  <si>
    <t>0:30</t>
    <phoneticPr fontId="4"/>
  </si>
  <si>
    <t>通学支援加算（行き）</t>
    <rPh sb="0" eb="2">
      <t>ツウガク</t>
    </rPh>
    <rPh sb="2" eb="4">
      <t>シエン</t>
    </rPh>
    <rPh sb="4" eb="6">
      <t>カサン</t>
    </rPh>
    <rPh sb="7" eb="8">
      <t>イ</t>
    </rPh>
    <phoneticPr fontId="4"/>
  </si>
  <si>
    <t>通学支援加算（帰り）</t>
    <rPh sb="0" eb="2">
      <t>ツウガク</t>
    </rPh>
    <rPh sb="2" eb="4">
      <t>シエン</t>
    </rPh>
    <rPh sb="4" eb="6">
      <t>カサン</t>
    </rPh>
    <rPh sb="7" eb="8">
      <t>カエ</t>
    </rPh>
    <phoneticPr fontId="4"/>
  </si>
  <si>
    <t>通学支援加算対象の提供回数</t>
    <rPh sb="0" eb="2">
      <t>ツウガク</t>
    </rPh>
    <rPh sb="2" eb="4">
      <t>シエン</t>
    </rPh>
    <rPh sb="4" eb="6">
      <t>カサン</t>
    </rPh>
    <rPh sb="6" eb="8">
      <t>タイショウ</t>
    </rPh>
    <rPh sb="9" eb="11">
      <t>テイキョウ</t>
    </rPh>
    <rPh sb="11" eb="13">
      <t>カイスウ</t>
    </rPh>
    <phoneticPr fontId="4"/>
  </si>
  <si>
    <t>明細書の「通学支援0.5」算定回数(参考)</t>
    <rPh sb="0" eb="3">
      <t>メイサイショ</t>
    </rPh>
    <rPh sb="5" eb="7">
      <t>ツウガク</t>
    </rPh>
    <rPh sb="7" eb="9">
      <t>シエン</t>
    </rPh>
    <rPh sb="13" eb="15">
      <t>サンテイ</t>
    </rPh>
    <rPh sb="15" eb="17">
      <t>カイスウ</t>
    </rPh>
    <rPh sb="18" eb="20">
      <t>サンコウ</t>
    </rPh>
    <phoneticPr fontId="4"/>
  </si>
  <si>
    <t>※手書きの場合、提供内容は「２人介護→２」「通学支援→５」「通学支援かつ２人介護→６」「２～６以外→１」の数字コードを記入してください。</t>
  </si>
  <si>
    <t>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</si>
</sst>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000"/>
    <numFmt numFmtId="177" formatCode="0000"/>
    <numFmt numFmtId="178" formatCode="0;[Red]0"/>
    <numFmt numFmtId="179" formatCode="00"/>
    <numFmt numFmtId="180" formatCode="&quot;¥&quot;#,##0;[Red]&quot;¥&quot;#,##0"/>
    <numFmt numFmtId="181" formatCode="[&lt;=999]000;000\-00"/>
    <numFmt numFmtId="182" formatCode="h:mm;@"/>
    <numFmt numFmtId="183" formatCode="0.0_ "/>
    <numFmt numFmtId="184" formatCode="0_ ;[Red]\-0\ "/>
    <numFmt numFmtId="185" formatCode="#,##0_);[Red]\(#,##0\)"/>
    <numFmt numFmtId="186" formatCode="[$-F400]h:mm:ss\ AM/PM"/>
  </numFmts>
  <fonts count="46" x14ac:knownFonts="1">
    <font>
      <sz val="11"/>
      <name val="ＭＳ Ｐゴシック"/>
      <family val="3"/>
      <charset val="128"/>
    </font>
    <font>
      <sz val="12"/>
      <color theme="1"/>
      <name val="BIZ UD明朝 Medium"/>
      <family val="2"/>
      <charset val="128"/>
    </font>
    <font>
      <sz val="11"/>
      <name val="ＭＳ Ｐ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6"/>
      <name val="BIZ UDゴシック"/>
      <family val="3"/>
      <charset val="128"/>
    </font>
    <font>
      <sz val="16"/>
      <name val="BIZ UDゴシック"/>
      <family val="3"/>
      <charset val="128"/>
    </font>
    <font>
      <b/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36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MS UI Gothic"/>
      <family val="3"/>
      <charset val="128"/>
    </font>
    <font>
      <b/>
      <sz val="14"/>
      <name val="BIZ UDPゴシック"/>
      <family val="3"/>
      <charset val="128"/>
    </font>
    <font>
      <b/>
      <sz val="26"/>
      <name val="BIZ UDゴシック"/>
      <family val="3"/>
      <charset val="128"/>
    </font>
    <font>
      <b/>
      <sz val="18"/>
      <name val="MS UI Gothic"/>
      <family val="3"/>
      <charset val="128"/>
    </font>
    <font>
      <sz val="18"/>
      <name val="MS UI Gothic"/>
      <family val="3"/>
      <charset val="128"/>
    </font>
    <font>
      <b/>
      <sz val="28"/>
      <name val="BIZ UD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10"/>
      <name val="BIZ UDゴシック"/>
      <family val="3"/>
      <charset val="128"/>
    </font>
    <font>
      <b/>
      <sz val="18"/>
      <color theme="1" tint="4.9989318521683403E-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sz val="15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2"/>
      <name val="BIZ UDゴシック"/>
      <family val="3"/>
      <charset val="128"/>
    </font>
    <font>
      <sz val="20"/>
      <name val="BIZ UDゴシック"/>
      <family val="3"/>
      <charset val="128"/>
    </font>
    <font>
      <b/>
      <sz val="15"/>
      <name val="BIZ UDゴシック"/>
      <family val="3"/>
      <charset val="128"/>
    </font>
    <font>
      <sz val="12"/>
      <color rgb="FF9C0006"/>
      <name val="BIZ UD明朝 Medium"/>
      <family val="2"/>
      <charset val="128"/>
    </font>
    <font>
      <b/>
      <sz val="14"/>
      <color theme="4"/>
      <name val="BIZ UDゴシック"/>
      <family val="3"/>
      <charset val="128"/>
    </font>
    <font>
      <b/>
      <sz val="14"/>
      <color theme="9" tint="-0.249977111117893"/>
      <name val="BIZ UDゴシック"/>
      <family val="3"/>
      <charset val="128"/>
    </font>
    <font>
      <b/>
      <sz val="14"/>
      <color theme="5"/>
      <name val="BIZ UDゴシック"/>
      <family val="3"/>
      <charset val="128"/>
    </font>
    <font>
      <b/>
      <sz val="14"/>
      <color rgb="FF7030A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</cellStyleXfs>
  <cellXfs count="932">
    <xf numFmtId="0" fontId="0" fillId="0" borderId="0" xfId="0"/>
    <xf numFmtId="0" fontId="3" fillId="2" borderId="0" xfId="0" applyFont="1" applyFill="1" applyProtection="1"/>
    <xf numFmtId="0" fontId="5" fillId="0" borderId="0" xfId="0" applyFont="1" applyProtection="1"/>
    <xf numFmtId="0" fontId="6" fillId="0" borderId="0" xfId="0" applyFont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7" fillId="2" borderId="3" xfId="0" applyFont="1" applyFill="1" applyBorder="1" applyAlignment="1" applyProtection="1">
      <alignment wrapText="1"/>
    </xf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1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6" xfId="0" applyFont="1" applyFill="1" applyBorder="1" applyProtection="1"/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/>
    <xf numFmtId="0" fontId="13" fillId="0" borderId="0" xfId="0" applyFont="1" applyAlignment="1" applyProtection="1">
      <alignment vertical="center"/>
    </xf>
    <xf numFmtId="0" fontId="12" fillId="2" borderId="0" xfId="0" applyFont="1" applyFill="1" applyBorder="1" applyProtection="1"/>
    <xf numFmtId="0" fontId="6" fillId="2" borderId="0" xfId="0" applyFont="1" applyFill="1" applyBorder="1" applyProtection="1"/>
    <xf numFmtId="0" fontId="12" fillId="2" borderId="0" xfId="0" applyFont="1" applyFill="1" applyBorder="1"/>
    <xf numFmtId="0" fontId="3" fillId="3" borderId="12" xfId="0" applyFont="1" applyFill="1" applyBorder="1" applyAlignment="1" applyProtection="1">
      <alignment vertical="top"/>
    </xf>
    <xf numFmtId="0" fontId="3" fillId="3" borderId="12" xfId="0" applyFont="1" applyFill="1" applyBorder="1" applyAlignment="1" applyProtection="1">
      <alignment horizontal="left" vertical="top"/>
    </xf>
    <xf numFmtId="0" fontId="3" fillId="3" borderId="8" xfId="0" applyFont="1" applyFill="1" applyBorder="1" applyAlignment="1" applyProtection="1">
      <alignment horizontal="left" vertical="top"/>
    </xf>
    <xf numFmtId="0" fontId="14" fillId="0" borderId="0" xfId="0" applyFont="1" applyProtection="1"/>
    <xf numFmtId="0" fontId="3" fillId="2" borderId="0" xfId="0" applyFont="1" applyFill="1" applyBorder="1" applyAlignment="1" applyProtection="1">
      <alignment horizontal="center" vertical="center" textRotation="255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shrinkToFit="1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6" xfId="0" applyFont="1" applyFill="1" applyBorder="1" applyProtection="1"/>
    <xf numFmtId="0" fontId="13" fillId="0" borderId="0" xfId="0" applyFont="1" applyAlignment="1" applyProtection="1">
      <alignment horizontal="left"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/>
    </xf>
    <xf numFmtId="0" fontId="3" fillId="2" borderId="49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3" fillId="2" borderId="50" xfId="0" applyFont="1" applyFill="1" applyBorder="1"/>
    <xf numFmtId="0" fontId="18" fillId="0" borderId="0" xfId="0" applyFont="1" applyAlignment="1" applyProtection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/>
    <xf numFmtId="0" fontId="19" fillId="0" borderId="0" xfId="0" applyFont="1" applyAlignment="1" applyProtection="1">
      <alignment vertical="center"/>
    </xf>
    <xf numFmtId="0" fontId="19" fillId="0" borderId="23" xfId="0" applyFont="1" applyBorder="1" applyAlignment="1" applyProtection="1"/>
    <xf numFmtId="0" fontId="5" fillId="0" borderId="7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0" borderId="70" xfId="0" applyFont="1" applyBorder="1" applyAlignment="1" applyProtection="1">
      <alignment vertical="center"/>
    </xf>
    <xf numFmtId="0" fontId="5" fillId="0" borderId="71" xfId="0" applyFont="1" applyBorder="1" applyAlignment="1" applyProtection="1">
      <alignment vertical="center"/>
    </xf>
    <xf numFmtId="0" fontId="5" fillId="3" borderId="16" xfId="0" applyFont="1" applyFill="1" applyBorder="1" applyAlignment="1" applyProtection="1">
      <alignment vertical="center"/>
      <protection locked="0"/>
    </xf>
    <xf numFmtId="0" fontId="5" fillId="0" borderId="76" xfId="0" applyFont="1" applyBorder="1" applyAlignment="1" applyProtection="1">
      <alignment vertical="center"/>
    </xf>
    <xf numFmtId="0" fontId="5" fillId="0" borderId="77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79" xfId="0" applyFont="1" applyBorder="1" applyAlignment="1" applyProtection="1">
      <alignment vertical="center"/>
    </xf>
    <xf numFmtId="0" fontId="5" fillId="0" borderId="80" xfId="0" applyFont="1" applyBorder="1" applyAlignment="1" applyProtection="1">
      <alignment vertical="center"/>
    </xf>
    <xf numFmtId="38" fontId="5" fillId="0" borderId="50" xfId="1" applyFont="1" applyBorder="1" applyAlignment="1" applyProtection="1">
      <alignment horizontal="right" vertical="center"/>
    </xf>
    <xf numFmtId="0" fontId="5" fillId="0" borderId="56" xfId="0" applyFont="1" applyBorder="1" applyAlignment="1" applyProtection="1">
      <alignment horizontal="center" vertical="center"/>
    </xf>
    <xf numFmtId="38" fontId="5" fillId="0" borderId="55" xfId="1" applyFont="1" applyBorder="1" applyAlignment="1" applyProtection="1">
      <alignment horizontal="right" vertical="center"/>
    </xf>
    <xf numFmtId="38" fontId="5" fillId="0" borderId="39" xfId="1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 shrinkToFit="1"/>
    </xf>
    <xf numFmtId="38" fontId="5" fillId="0" borderId="0" xfId="1" applyFont="1" applyBorder="1" applyAlignment="1" applyProtection="1">
      <alignment horizontal="right" vertical="center"/>
    </xf>
    <xf numFmtId="38" fontId="5" fillId="0" borderId="6" xfId="1" applyFont="1" applyBorder="1" applyAlignment="1" applyProtection="1">
      <alignment horizontal="right" vertical="center"/>
    </xf>
    <xf numFmtId="38" fontId="5" fillId="0" borderId="23" xfId="1" applyFont="1" applyBorder="1" applyAlignment="1" applyProtection="1">
      <alignment vertical="center"/>
    </xf>
    <xf numFmtId="38" fontId="5" fillId="0" borderId="55" xfId="1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0" fontId="5" fillId="0" borderId="0" xfId="0" applyFont="1" applyBorder="1" applyProtection="1"/>
    <xf numFmtId="0" fontId="5" fillId="0" borderId="86" xfId="0" applyFont="1" applyBorder="1" applyAlignment="1" applyProtection="1">
      <alignment vertical="center"/>
    </xf>
    <xf numFmtId="0" fontId="20" fillId="0" borderId="0" xfId="2" applyFont="1" applyAlignment="1" applyProtection="1">
      <alignment horizontal="center" vertical="center"/>
    </xf>
    <xf numFmtId="0" fontId="7" fillId="0" borderId="0" xfId="2" applyFont="1" applyProtection="1">
      <alignment vertical="center"/>
    </xf>
    <xf numFmtId="0" fontId="20" fillId="0" borderId="0" xfId="2" applyFont="1" applyProtection="1">
      <alignment vertical="center"/>
    </xf>
    <xf numFmtId="0" fontId="7" fillId="0" borderId="0" xfId="2" applyFont="1" applyAlignment="1" applyProtection="1">
      <alignment horizontal="center" vertical="center"/>
    </xf>
    <xf numFmtId="0" fontId="7" fillId="0" borderId="0" xfId="2" applyFont="1" applyBorder="1" applyProtection="1">
      <alignment vertical="center"/>
    </xf>
    <xf numFmtId="0" fontId="13" fillId="0" borderId="0" xfId="2" applyFont="1" applyProtection="1">
      <alignment vertical="center"/>
    </xf>
    <xf numFmtId="0" fontId="23" fillId="0" borderId="0" xfId="2" applyFont="1" applyProtection="1">
      <alignment vertical="center"/>
    </xf>
    <xf numFmtId="0" fontId="24" fillId="0" borderId="0" xfId="2" applyFont="1" applyProtection="1">
      <alignment vertical="center"/>
    </xf>
    <xf numFmtId="0" fontId="7" fillId="0" borderId="0" xfId="2" applyFont="1" applyFill="1" applyAlignment="1" applyProtection="1">
      <alignment horizontal="center" vertical="center"/>
    </xf>
    <xf numFmtId="0" fontId="7" fillId="0" borderId="0" xfId="2" applyFont="1" applyFill="1" applyBorder="1" applyProtection="1">
      <alignment vertical="center"/>
    </xf>
    <xf numFmtId="0" fontId="6" fillId="0" borderId="0" xfId="2" applyFont="1" applyFill="1" applyBorder="1" applyProtection="1">
      <alignment vertical="center"/>
    </xf>
    <xf numFmtId="0" fontId="6" fillId="0" borderId="0" xfId="2" applyFont="1" applyFill="1" applyProtection="1">
      <alignment vertical="center"/>
    </xf>
    <xf numFmtId="0" fontId="7" fillId="0" borderId="0" xfId="2" applyFont="1" applyFill="1" applyProtection="1">
      <alignment vertical="center"/>
    </xf>
    <xf numFmtId="0" fontId="15" fillId="0" borderId="0" xfId="2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3" fillId="0" borderId="0" xfId="2" applyFont="1" applyFill="1" applyProtection="1">
      <alignment vertical="center"/>
    </xf>
    <xf numFmtId="0" fontId="23" fillId="0" borderId="0" xfId="2" applyFont="1" applyFill="1" applyProtection="1">
      <alignment vertical="center"/>
    </xf>
    <xf numFmtId="0" fontId="24" fillId="0" borderId="0" xfId="2" applyFont="1" applyFill="1" applyProtection="1">
      <alignment vertical="center"/>
    </xf>
    <xf numFmtId="0" fontId="20" fillId="0" borderId="0" xfId="2" applyFont="1" applyFill="1" applyProtection="1">
      <alignment vertical="center"/>
    </xf>
    <xf numFmtId="0" fontId="6" fillId="0" borderId="0" xfId="2" applyFont="1" applyProtection="1">
      <alignment vertical="center"/>
    </xf>
    <xf numFmtId="0" fontId="7" fillId="3" borderId="72" xfId="2" applyFont="1" applyFill="1" applyBorder="1" applyAlignment="1" applyProtection="1">
      <alignment horizontal="center" vertical="center"/>
      <protection locked="0"/>
    </xf>
    <xf numFmtId="182" fontId="26" fillId="0" borderId="0" xfId="2" applyNumberFormat="1" applyFont="1" applyProtection="1">
      <alignment vertical="center"/>
    </xf>
    <xf numFmtId="182" fontId="27" fillId="0" borderId="0" xfId="2" applyNumberFormat="1" applyFont="1" applyProtection="1">
      <alignment vertical="center"/>
    </xf>
    <xf numFmtId="0" fontId="27" fillId="0" borderId="0" xfId="2" applyNumberFormat="1" applyFont="1" applyProtection="1">
      <alignment vertical="center"/>
    </xf>
    <xf numFmtId="0" fontId="27" fillId="0" borderId="0" xfId="2" applyFont="1" applyProtection="1">
      <alignment vertical="center"/>
    </xf>
    <xf numFmtId="183" fontId="27" fillId="0" borderId="0" xfId="2" applyNumberFormat="1" applyFont="1" applyProtection="1">
      <alignment vertical="center"/>
    </xf>
    <xf numFmtId="0" fontId="13" fillId="0" borderId="0" xfId="2" applyFont="1" applyAlignment="1" applyProtection="1">
      <alignment vertical="center"/>
    </xf>
    <xf numFmtId="182" fontId="2" fillId="0" borderId="0" xfId="2" applyNumberFormat="1" applyProtection="1">
      <alignment vertical="center"/>
    </xf>
    <xf numFmtId="0" fontId="2" fillId="0" borderId="0" xfId="2" applyNumberFormat="1" applyProtection="1">
      <alignment vertical="center"/>
    </xf>
    <xf numFmtId="183" fontId="2" fillId="0" borderId="0" xfId="2" applyNumberFormat="1" applyProtection="1">
      <alignment vertical="center"/>
    </xf>
    <xf numFmtId="0" fontId="28" fillId="0" borderId="0" xfId="2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9" fillId="3" borderId="37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33" xfId="0" applyFont="1" applyFill="1" applyBorder="1" applyAlignment="1" applyProtection="1">
      <alignment vertical="center"/>
    </xf>
    <xf numFmtId="0" fontId="5" fillId="4" borderId="0" xfId="0" applyFont="1" applyFill="1"/>
    <xf numFmtId="0" fontId="30" fillId="0" borderId="0" xfId="0" applyFont="1" applyProtection="1"/>
    <xf numFmtId="185" fontId="32" fillId="7" borderId="91" xfId="0" applyNumberFormat="1" applyFont="1" applyFill="1" applyBorder="1" applyAlignment="1" applyProtection="1">
      <alignment horizontal="right" vertical="center"/>
    </xf>
    <xf numFmtId="185" fontId="32" fillId="3" borderId="16" xfId="0" applyNumberFormat="1" applyFont="1" applyFill="1" applyBorder="1" applyAlignment="1" applyProtection="1">
      <alignment vertical="center"/>
    </xf>
    <xf numFmtId="184" fontId="32" fillId="0" borderId="71" xfId="0" applyNumberFormat="1" applyFont="1" applyFill="1" applyBorder="1" applyAlignment="1" applyProtection="1">
      <alignment horizontal="left" vertical="center" shrinkToFit="1"/>
    </xf>
    <xf numFmtId="184" fontId="32" fillId="0" borderId="16" xfId="0" applyNumberFormat="1" applyFont="1" applyFill="1" applyBorder="1" applyAlignment="1" applyProtection="1">
      <alignment horizontal="left" vertical="center" shrinkToFit="1"/>
    </xf>
    <xf numFmtId="185" fontId="32" fillId="3" borderId="71" xfId="0" applyNumberFormat="1" applyFont="1" applyFill="1" applyBorder="1" applyAlignment="1" applyProtection="1">
      <alignment vertical="center"/>
    </xf>
    <xf numFmtId="185" fontId="32" fillId="3" borderId="80" xfId="0" applyNumberFormat="1" applyFont="1" applyFill="1" applyBorder="1" applyAlignment="1" applyProtection="1">
      <alignment vertical="center"/>
    </xf>
    <xf numFmtId="184" fontId="32" fillId="0" borderId="80" xfId="0" applyNumberFormat="1" applyFont="1" applyFill="1" applyBorder="1" applyAlignment="1" applyProtection="1">
      <alignment horizontal="left" vertical="center" shrinkToFit="1"/>
    </xf>
    <xf numFmtId="0" fontId="32" fillId="0" borderId="71" xfId="0" applyFont="1" applyFill="1" applyBorder="1" applyAlignment="1" applyProtection="1">
      <alignment horizontal="left" vertical="center"/>
    </xf>
    <xf numFmtId="0" fontId="32" fillId="0" borderId="16" xfId="0" applyFont="1" applyFill="1" applyBorder="1" applyAlignment="1" applyProtection="1">
      <alignment horizontal="left" vertical="center"/>
    </xf>
    <xf numFmtId="185" fontId="32" fillId="3" borderId="71" xfId="0" applyNumberFormat="1" applyFont="1" applyFill="1" applyBorder="1" applyAlignment="1" applyProtection="1">
      <alignment horizontal="right" vertical="center"/>
    </xf>
    <xf numFmtId="185" fontId="32" fillId="3" borderId="16" xfId="0" applyNumberFormat="1" applyFont="1" applyFill="1" applyBorder="1" applyAlignment="1" applyProtection="1">
      <alignment horizontal="right" vertical="center"/>
    </xf>
    <xf numFmtId="185" fontId="32" fillId="3" borderId="31" xfId="0" applyNumberFormat="1" applyFont="1" applyFill="1" applyBorder="1" applyAlignment="1" applyProtection="1">
      <alignment horizontal="right" vertical="center"/>
    </xf>
    <xf numFmtId="0" fontId="32" fillId="0" borderId="31" xfId="0" applyFont="1" applyFill="1" applyBorder="1" applyAlignment="1" applyProtection="1">
      <alignment horizontal="left" vertical="center"/>
    </xf>
    <xf numFmtId="185" fontId="32" fillId="3" borderId="64" xfId="0" applyNumberFormat="1" applyFont="1" applyFill="1" applyBorder="1" applyAlignment="1" applyProtection="1">
      <alignment vertical="center"/>
    </xf>
    <xf numFmtId="184" fontId="32" fillId="0" borderId="31" xfId="0" applyNumberFormat="1" applyFont="1" applyFill="1" applyBorder="1" applyAlignment="1" applyProtection="1">
      <alignment horizontal="left" vertical="center" shrinkToFit="1"/>
    </xf>
    <xf numFmtId="0" fontId="32" fillId="0" borderId="92" xfId="0" applyFont="1" applyFill="1" applyBorder="1" applyAlignment="1" applyProtection="1">
      <alignment horizontal="left" vertical="center"/>
    </xf>
    <xf numFmtId="0" fontId="0" fillId="0" borderId="0" xfId="0" applyFill="1"/>
    <xf numFmtId="185" fontId="33" fillId="6" borderId="71" xfId="0" applyNumberFormat="1" applyFont="1" applyFill="1" applyBorder="1" applyAlignment="1" applyProtection="1">
      <alignment vertical="center"/>
    </xf>
    <xf numFmtId="184" fontId="33" fillId="0" borderId="71" xfId="0" applyNumberFormat="1" applyFont="1" applyFill="1" applyBorder="1" applyAlignment="1" applyProtection="1">
      <alignment horizontal="left" vertical="center" shrinkToFit="1"/>
    </xf>
    <xf numFmtId="185" fontId="33" fillId="6" borderId="16" xfId="0" applyNumberFormat="1" applyFont="1" applyFill="1" applyBorder="1" applyAlignment="1" applyProtection="1">
      <alignment vertical="center"/>
    </xf>
    <xf numFmtId="184" fontId="33" fillId="0" borderId="16" xfId="0" applyNumberFormat="1" applyFont="1" applyFill="1" applyBorder="1" applyAlignment="1" applyProtection="1">
      <alignment horizontal="left" vertical="center" shrinkToFit="1"/>
    </xf>
    <xf numFmtId="185" fontId="33" fillId="6" borderId="31" xfId="0" applyNumberFormat="1" applyFont="1" applyFill="1" applyBorder="1" applyAlignment="1" applyProtection="1">
      <alignment vertical="center"/>
    </xf>
    <xf numFmtId="184" fontId="33" fillId="0" borderId="31" xfId="0" applyNumberFormat="1" applyFont="1" applyFill="1" applyBorder="1" applyAlignment="1" applyProtection="1">
      <alignment horizontal="left" vertical="center" shrinkToFit="1"/>
    </xf>
    <xf numFmtId="0" fontId="33" fillId="0" borderId="16" xfId="0" applyFont="1" applyFill="1" applyBorder="1" applyAlignment="1" applyProtection="1">
      <alignment horizontal="left" vertical="center"/>
    </xf>
    <xf numFmtId="0" fontId="33" fillId="0" borderId="71" xfId="0" applyFont="1" applyFill="1" applyBorder="1" applyAlignment="1" applyProtection="1">
      <alignment horizontal="left" vertical="center"/>
    </xf>
    <xf numFmtId="185" fontId="33" fillId="6" borderId="71" xfId="0" applyNumberFormat="1" applyFont="1" applyFill="1" applyBorder="1" applyAlignment="1" applyProtection="1">
      <alignment horizontal="right" vertical="center"/>
    </xf>
    <xf numFmtId="185" fontId="33" fillId="6" borderId="16" xfId="0" applyNumberFormat="1" applyFont="1" applyFill="1" applyBorder="1" applyAlignment="1" applyProtection="1">
      <alignment horizontal="right" vertical="center"/>
    </xf>
    <xf numFmtId="0" fontId="33" fillId="0" borderId="31" xfId="0" applyFont="1" applyFill="1" applyBorder="1" applyAlignment="1" applyProtection="1">
      <alignment horizontal="left" vertical="center"/>
    </xf>
    <xf numFmtId="185" fontId="33" fillId="6" borderId="31" xfId="0" applyNumberFormat="1" applyFont="1" applyFill="1" applyBorder="1" applyAlignment="1" applyProtection="1">
      <alignment horizontal="right" vertical="center"/>
    </xf>
    <xf numFmtId="185" fontId="32" fillId="3" borderId="31" xfId="0" applyNumberFormat="1" applyFont="1" applyFill="1" applyBorder="1" applyAlignment="1" applyProtection="1">
      <alignment vertical="center"/>
    </xf>
    <xf numFmtId="185" fontId="32" fillId="3" borderId="10" xfId="0" applyNumberFormat="1" applyFont="1" applyFill="1" applyBorder="1" applyAlignment="1" applyProtection="1">
      <alignment vertical="center"/>
    </xf>
    <xf numFmtId="0" fontId="32" fillId="0" borderId="10" xfId="0" applyFont="1" applyFill="1" applyBorder="1" applyAlignment="1" applyProtection="1">
      <alignment horizontal="left" vertical="center"/>
    </xf>
    <xf numFmtId="185" fontId="32" fillId="3" borderId="10" xfId="0" applyNumberFormat="1" applyFont="1" applyFill="1" applyBorder="1" applyAlignment="1" applyProtection="1">
      <alignment horizontal="right" vertical="center"/>
    </xf>
    <xf numFmtId="0" fontId="31" fillId="0" borderId="9" xfId="0" applyNumberFormat="1" applyFont="1" applyFill="1" applyBorder="1" applyAlignment="1" applyProtection="1">
      <alignment horizontal="center" vertical="center" wrapText="1"/>
    </xf>
    <xf numFmtId="185" fontId="31" fillId="3" borderId="89" xfId="0" applyNumberFormat="1" applyFont="1" applyFill="1" applyBorder="1" applyAlignment="1" applyProtection="1">
      <alignment horizontal="center" vertical="center" wrapText="1"/>
    </xf>
    <xf numFmtId="184" fontId="31" fillId="0" borderId="10" xfId="0" applyNumberFormat="1" applyFont="1" applyFill="1" applyBorder="1" applyAlignment="1" applyProtection="1">
      <alignment horizontal="left" vertical="center" wrapText="1" shrinkToFit="1"/>
    </xf>
    <xf numFmtId="0" fontId="30" fillId="0" borderId="11" xfId="0" applyFont="1" applyBorder="1" applyProtection="1"/>
    <xf numFmtId="0" fontId="32" fillId="5" borderId="93" xfId="0" applyNumberFormat="1" applyFont="1" applyFill="1" applyBorder="1" applyAlignment="1" applyProtection="1">
      <alignment horizontal="center" vertical="center"/>
    </xf>
    <xf numFmtId="0" fontId="32" fillId="0" borderId="94" xfId="0" applyFont="1" applyFill="1" applyBorder="1" applyAlignment="1" applyProtection="1">
      <alignment horizontal="left" vertical="center"/>
    </xf>
    <xf numFmtId="0" fontId="32" fillId="5" borderId="18" xfId="0" quotePrefix="1" applyNumberFormat="1" applyFont="1" applyFill="1" applyBorder="1" applyAlignment="1" applyProtection="1">
      <alignment horizontal="center" vertical="center"/>
    </xf>
    <xf numFmtId="0" fontId="30" fillId="0" borderId="17" xfId="0" applyFont="1" applyBorder="1" applyProtection="1"/>
    <xf numFmtId="0" fontId="32" fillId="5" borderId="15" xfId="0" quotePrefix="1" applyNumberFormat="1" applyFont="1" applyFill="1" applyBorder="1" applyAlignment="1" applyProtection="1">
      <alignment horizontal="center" vertical="center"/>
    </xf>
    <xf numFmtId="0" fontId="32" fillId="5" borderId="30" xfId="0" quotePrefix="1" applyNumberFormat="1" applyFont="1" applyFill="1" applyBorder="1" applyAlignment="1" applyProtection="1">
      <alignment horizontal="center" vertical="center"/>
    </xf>
    <xf numFmtId="0" fontId="32" fillId="5" borderId="70" xfId="0" quotePrefix="1" applyNumberFormat="1" applyFont="1" applyFill="1" applyBorder="1" applyAlignment="1" applyProtection="1">
      <alignment horizontal="center" vertical="center"/>
    </xf>
    <xf numFmtId="0" fontId="32" fillId="5" borderId="79" xfId="0" quotePrefix="1" applyNumberFormat="1" applyFont="1" applyFill="1" applyBorder="1" applyAlignment="1" applyProtection="1">
      <alignment horizontal="center" vertical="center"/>
    </xf>
    <xf numFmtId="184" fontId="32" fillId="0" borderId="83" xfId="0" applyNumberFormat="1" applyFont="1" applyFill="1" applyBorder="1" applyAlignment="1" applyProtection="1">
      <alignment horizontal="left" vertical="center" shrinkToFit="1"/>
    </xf>
    <xf numFmtId="0" fontId="32" fillId="5" borderId="15" xfId="0" quotePrefix="1" applyFont="1" applyFill="1" applyBorder="1" applyAlignment="1" applyProtection="1">
      <alignment horizontal="center" vertical="center"/>
    </xf>
    <xf numFmtId="0" fontId="32" fillId="5" borderId="30" xfId="0" quotePrefix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left" vertical="center"/>
    </xf>
    <xf numFmtId="0" fontId="30" fillId="0" borderId="72" xfId="0" applyFont="1" applyBorder="1" applyProtection="1"/>
    <xf numFmtId="0" fontId="32" fillId="5" borderId="9" xfId="0" quotePrefix="1" applyNumberFormat="1" applyFont="1" applyFill="1" applyBorder="1" applyAlignment="1" applyProtection="1">
      <alignment horizontal="center" vertical="center"/>
    </xf>
    <xf numFmtId="0" fontId="32" fillId="5" borderId="28" xfId="0" quotePrefix="1" applyNumberFormat="1" applyFont="1" applyFill="1" applyBorder="1" applyAlignment="1" applyProtection="1">
      <alignment horizontal="center" vertical="center"/>
    </xf>
    <xf numFmtId="0" fontId="32" fillId="5" borderId="15" xfId="0" quotePrefix="1" applyNumberFormat="1" applyFont="1" applyFill="1" applyBorder="1" applyAlignment="1" applyProtection="1">
      <alignment horizontal="center" vertical="center" wrapText="1"/>
    </xf>
    <xf numFmtId="0" fontId="32" fillId="5" borderId="30" xfId="0" quotePrefix="1" applyNumberFormat="1" applyFont="1" applyFill="1" applyBorder="1" applyAlignment="1" applyProtection="1">
      <alignment horizontal="center" vertical="center" wrapText="1"/>
    </xf>
    <xf numFmtId="0" fontId="30" fillId="0" borderId="32" xfId="0" applyFont="1" applyBorder="1" applyProtection="1"/>
    <xf numFmtId="0" fontId="33" fillId="5" borderId="9" xfId="0" quotePrefix="1" applyNumberFormat="1" applyFont="1" applyFill="1" applyBorder="1" applyAlignment="1" applyProtection="1">
      <alignment horizontal="center" vertical="center"/>
    </xf>
    <xf numFmtId="185" fontId="33" fillId="6" borderId="10" xfId="0" applyNumberFormat="1" applyFont="1" applyFill="1" applyBorder="1" applyAlignment="1" applyProtection="1">
      <alignment vertical="center"/>
    </xf>
    <xf numFmtId="184" fontId="33" fillId="0" borderId="10" xfId="0" applyNumberFormat="1" applyFont="1" applyFill="1" applyBorder="1" applyAlignment="1" applyProtection="1">
      <alignment horizontal="left" vertical="center" shrinkToFit="1"/>
    </xf>
    <xf numFmtId="0" fontId="33" fillId="5" borderId="15" xfId="0" quotePrefix="1" applyNumberFormat="1" applyFont="1" applyFill="1" applyBorder="1" applyAlignment="1" applyProtection="1">
      <alignment horizontal="center" vertical="center"/>
    </xf>
    <xf numFmtId="0" fontId="33" fillId="5" borderId="30" xfId="0" quotePrefix="1" applyNumberFormat="1" applyFont="1" applyFill="1" applyBorder="1" applyAlignment="1" applyProtection="1">
      <alignment horizontal="center" vertical="center"/>
    </xf>
    <xf numFmtId="0" fontId="33" fillId="5" borderId="70" xfId="0" quotePrefix="1" applyNumberFormat="1" applyFont="1" applyFill="1" applyBorder="1" applyAlignment="1" applyProtection="1">
      <alignment horizontal="center" vertical="center"/>
    </xf>
    <xf numFmtId="0" fontId="33" fillId="5" borderId="15" xfId="0" quotePrefix="1" applyNumberFormat="1" applyFont="1" applyFill="1" applyBorder="1" applyAlignment="1" applyProtection="1">
      <alignment horizontal="center" vertical="center" wrapText="1"/>
    </xf>
    <xf numFmtId="0" fontId="15" fillId="5" borderId="70" xfId="0" quotePrefix="1" applyNumberFormat="1" applyFont="1" applyFill="1" applyBorder="1" applyAlignment="1" applyProtection="1">
      <alignment horizontal="center" vertical="center"/>
    </xf>
    <xf numFmtId="185" fontId="15" fillId="3" borderId="71" xfId="0" applyNumberFormat="1" applyFont="1" applyFill="1" applyBorder="1" applyAlignment="1" applyProtection="1">
      <alignment vertical="center"/>
    </xf>
    <xf numFmtId="0" fontId="15" fillId="0" borderId="71" xfId="0" applyFont="1" applyFill="1" applyBorder="1" applyAlignment="1" applyProtection="1">
      <alignment horizontal="left" vertical="center"/>
    </xf>
    <xf numFmtId="0" fontId="5" fillId="0" borderId="17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right" vertical="center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38" fontId="5" fillId="0" borderId="23" xfId="1" applyFont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38" fontId="5" fillId="0" borderId="23" xfId="1" applyFont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Protection="1"/>
    <xf numFmtId="0" fontId="5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5" fillId="0" borderId="0" xfId="0" applyFont="1" applyFill="1" applyBorder="1"/>
    <xf numFmtId="0" fontId="5" fillId="3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</xf>
    <xf numFmtId="0" fontId="35" fillId="3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0" xfId="0" applyFont="1" applyFill="1" applyBorder="1" applyAlignment="1" applyProtection="1">
      <alignment vertical="center" wrapText="1"/>
    </xf>
    <xf numFmtId="38" fontId="13" fillId="0" borderId="23" xfId="0" applyNumberFormat="1" applyFont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0" fontId="34" fillId="0" borderId="14" xfId="0" applyNumberFormat="1" applyFont="1" applyFill="1" applyBorder="1" applyAlignment="1" applyProtection="1">
      <alignment horizontal="center" vertical="center"/>
      <protection locked="0"/>
    </xf>
    <xf numFmtId="38" fontId="13" fillId="0" borderId="14" xfId="0" applyNumberFormat="1" applyFont="1" applyFill="1" applyBorder="1" applyAlignment="1" applyProtection="1">
      <alignment horizontal="center" vertical="center"/>
    </xf>
    <xf numFmtId="38" fontId="13" fillId="0" borderId="2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Border="1" applyAlignment="1" applyProtection="1">
      <alignment horizontal="center" vertical="center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33" fillId="8" borderId="15" xfId="0" applyNumberFormat="1" applyFont="1" applyFill="1" applyBorder="1" applyAlignment="1" applyProtection="1">
      <alignment horizontal="center" vertical="center"/>
    </xf>
    <xf numFmtId="185" fontId="32" fillId="8" borderId="16" xfId="0" applyNumberFormat="1" applyFont="1" applyFill="1" applyBorder="1" applyAlignment="1" applyProtection="1">
      <alignment vertical="center"/>
    </xf>
    <xf numFmtId="0" fontId="33" fillId="8" borderId="16" xfId="0" applyFont="1" applyFill="1" applyBorder="1" applyAlignment="1" applyProtection="1">
      <alignment horizontal="left" vertical="center"/>
    </xf>
    <xf numFmtId="0" fontId="0" fillId="8" borderId="17" xfId="0" applyFill="1" applyBorder="1"/>
    <xf numFmtId="0" fontId="30" fillId="8" borderId="17" xfId="0" applyFont="1" applyFill="1" applyBorder="1" applyProtection="1"/>
    <xf numFmtId="185" fontId="33" fillId="8" borderId="16" xfId="0" applyNumberFormat="1" applyFont="1" applyFill="1" applyBorder="1" applyAlignment="1" applyProtection="1">
      <alignment vertical="center"/>
    </xf>
    <xf numFmtId="0" fontId="33" fillId="8" borderId="30" xfId="0" applyNumberFormat="1" applyFont="1" applyFill="1" applyBorder="1" applyAlignment="1" applyProtection="1">
      <alignment horizontal="center" vertical="center"/>
    </xf>
    <xf numFmtId="0" fontId="33" fillId="8" borderId="31" xfId="0" applyFont="1" applyFill="1" applyBorder="1" applyAlignment="1" applyProtection="1">
      <alignment horizontal="left" vertical="center"/>
    </xf>
    <xf numFmtId="0" fontId="0" fillId="8" borderId="22" xfId="0" applyFill="1" applyBorder="1"/>
    <xf numFmtId="0" fontId="35" fillId="3" borderId="37" xfId="0" applyFont="1" applyFill="1" applyBorder="1" applyAlignment="1" applyProtection="1">
      <alignment horizontal="center" vertical="center"/>
      <protection locked="0"/>
    </xf>
    <xf numFmtId="0" fontId="35" fillId="3" borderId="37" xfId="0" applyFont="1" applyFill="1" applyBorder="1" applyAlignment="1" applyProtection="1">
      <alignment horizontal="center" vertical="center"/>
    </xf>
    <xf numFmtId="0" fontId="35" fillId="3" borderId="68" xfId="0" applyFont="1" applyFill="1" applyBorder="1" applyAlignment="1" applyProtection="1">
      <alignment horizontal="center" vertical="center"/>
    </xf>
    <xf numFmtId="0" fontId="5" fillId="0" borderId="95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vertical="center"/>
    </xf>
    <xf numFmtId="0" fontId="5" fillId="0" borderId="31" xfId="0" applyFont="1" applyBorder="1" applyAlignment="1" applyProtection="1">
      <alignment vertical="center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9" fillId="3" borderId="28" xfId="2" applyNumberFormat="1" applyFont="1" applyFill="1" applyBorder="1" applyAlignment="1" applyProtection="1">
      <alignment horizontal="center" vertical="center"/>
      <protection locked="0"/>
    </xf>
    <xf numFmtId="21" fontId="24" fillId="0" borderId="0" xfId="2" applyNumberFormat="1" applyFont="1" applyProtection="1">
      <alignment vertical="center"/>
    </xf>
    <xf numFmtId="182" fontId="27" fillId="0" borderId="0" xfId="2" applyNumberFormat="1" applyFont="1" applyAlignment="1" applyProtection="1">
      <alignment vertical="center" wrapText="1"/>
    </xf>
    <xf numFmtId="0" fontId="24" fillId="0" borderId="0" xfId="2" applyFont="1" applyAlignment="1" applyProtection="1">
      <alignment vertical="center" wrapText="1"/>
    </xf>
    <xf numFmtId="0" fontId="7" fillId="0" borderId="0" xfId="2" applyFont="1" applyBorder="1" applyAlignment="1" applyProtection="1">
      <alignment horizontal="center" vertical="center"/>
    </xf>
    <xf numFmtId="0" fontId="11" fillId="3" borderId="0" xfId="2" applyFont="1" applyFill="1" applyBorder="1" applyAlignment="1" applyProtection="1">
      <alignment horizontal="center" vertical="center"/>
      <protection locked="0"/>
    </xf>
    <xf numFmtId="0" fontId="6" fillId="3" borderId="0" xfId="2" applyFont="1" applyFill="1" applyBorder="1" applyAlignment="1" applyProtection="1">
      <alignment horizontal="left" vertical="center" wrapText="1"/>
      <protection locked="0"/>
    </xf>
    <xf numFmtId="0" fontId="7" fillId="0" borderId="0" xfId="2" applyFont="1" applyBorder="1" applyAlignment="1" applyProtection="1">
      <alignment horizontal="center" vertical="center" wrapText="1"/>
    </xf>
    <xf numFmtId="0" fontId="37" fillId="0" borderId="0" xfId="2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>
      <alignment horizontal="center" vertical="center"/>
    </xf>
    <xf numFmtId="0" fontId="37" fillId="0" borderId="0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vertical="center" wrapText="1"/>
    </xf>
    <xf numFmtId="0" fontId="38" fillId="3" borderId="51" xfId="0" applyFont="1" applyFill="1" applyBorder="1" applyAlignment="1" applyProtection="1">
      <alignment horizontal="center" vertical="center"/>
      <protection locked="0"/>
    </xf>
    <xf numFmtId="0" fontId="38" fillId="3" borderId="10" xfId="0" applyFont="1" applyFill="1" applyBorder="1" applyAlignment="1" applyProtection="1">
      <alignment horizontal="center" vertical="center"/>
      <protection locked="0"/>
    </xf>
    <xf numFmtId="0" fontId="38" fillId="3" borderId="61" xfId="0" applyFont="1" applyFill="1" applyBorder="1" applyAlignment="1" applyProtection="1">
      <alignment horizontal="center" vertical="center"/>
      <protection locked="0"/>
    </xf>
    <xf numFmtId="0" fontId="38" fillId="3" borderId="57" xfId="0" applyFont="1" applyFill="1" applyBorder="1" applyAlignment="1" applyProtection="1">
      <alignment horizontal="center" vertical="center"/>
      <protection locked="0"/>
    </xf>
    <xf numFmtId="0" fontId="38" fillId="3" borderId="31" xfId="0" applyFont="1" applyFill="1" applyBorder="1" applyAlignment="1" applyProtection="1">
      <alignment horizontal="center" vertical="center"/>
      <protection locked="0"/>
    </xf>
    <xf numFmtId="0" fontId="38" fillId="3" borderId="82" xfId="0" applyFont="1" applyFill="1" applyBorder="1" applyAlignment="1" applyProtection="1">
      <alignment horizontal="center" vertical="center"/>
      <protection locked="0"/>
    </xf>
    <xf numFmtId="0" fontId="38" fillId="9" borderId="51" xfId="0" applyFont="1" applyFill="1" applyBorder="1" applyAlignment="1" applyProtection="1">
      <alignment horizontal="center" vertical="center"/>
      <protection locked="0"/>
    </xf>
    <xf numFmtId="0" fontId="38" fillId="9" borderId="10" xfId="0" applyFont="1" applyFill="1" applyBorder="1" applyAlignment="1" applyProtection="1">
      <alignment horizontal="center" vertical="center"/>
      <protection locked="0"/>
    </xf>
    <xf numFmtId="0" fontId="38" fillId="9" borderId="61" xfId="0" applyFont="1" applyFill="1" applyBorder="1" applyAlignment="1" applyProtection="1">
      <alignment horizontal="center" vertical="center"/>
      <protection locked="0"/>
    </xf>
    <xf numFmtId="0" fontId="38" fillId="9" borderId="57" xfId="0" applyFont="1" applyFill="1" applyBorder="1" applyAlignment="1" applyProtection="1">
      <alignment horizontal="center" vertical="center"/>
      <protection locked="0"/>
    </xf>
    <xf numFmtId="0" fontId="38" fillId="9" borderId="31" xfId="0" applyFont="1" applyFill="1" applyBorder="1" applyAlignment="1" applyProtection="1">
      <alignment horizontal="center" vertical="center"/>
      <protection locked="0"/>
    </xf>
    <xf numFmtId="0" fontId="38" fillId="9" borderId="82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5" fillId="3" borderId="68" xfId="0" applyFont="1" applyFill="1" applyBorder="1" applyAlignment="1" applyProtection="1">
      <alignment horizontal="center" vertical="center"/>
      <protection locked="0"/>
    </xf>
    <xf numFmtId="0" fontId="37" fillId="0" borderId="0" xfId="2" applyFont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5" fillId="0" borderId="7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4" fillId="3" borderId="0" xfId="0" applyNumberFormat="1" applyFont="1" applyFill="1" applyBorder="1" applyAlignment="1" applyProtection="1">
      <alignment horizontal="center" vertical="center"/>
      <protection locked="0"/>
    </xf>
    <xf numFmtId="0" fontId="39" fillId="12" borderId="0" xfId="6" applyBorder="1" applyAlignment="1" applyProtection="1">
      <alignment horizontal="center" vertical="center" wrapText="1"/>
      <protection locked="0"/>
    </xf>
    <xf numFmtId="0" fontId="10" fillId="0" borderId="37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0" borderId="16" xfId="0" applyFont="1" applyBorder="1" applyAlignment="1" applyProtection="1">
      <alignment horizontal="right" vertical="center"/>
    </xf>
    <xf numFmtId="0" fontId="38" fillId="3" borderId="51" xfId="0" applyFont="1" applyFill="1" applyBorder="1" applyAlignment="1" applyProtection="1">
      <alignment horizontal="center" vertical="center"/>
    </xf>
    <xf numFmtId="0" fontId="38" fillId="3" borderId="10" xfId="0" applyFont="1" applyFill="1" applyBorder="1" applyAlignment="1" applyProtection="1">
      <alignment horizontal="center" vertical="center"/>
    </xf>
    <xf numFmtId="0" fontId="38" fillId="3" borderId="61" xfId="0" applyFont="1" applyFill="1" applyBorder="1" applyAlignment="1" applyProtection="1">
      <alignment horizontal="center" vertical="center"/>
    </xf>
    <xf numFmtId="0" fontId="38" fillId="3" borderId="57" xfId="0" applyFont="1" applyFill="1" applyBorder="1" applyAlignment="1" applyProtection="1">
      <alignment horizontal="center" vertical="center"/>
    </xf>
    <xf numFmtId="0" fontId="38" fillId="3" borderId="31" xfId="0" applyFont="1" applyFill="1" applyBorder="1" applyAlignment="1" applyProtection="1">
      <alignment horizontal="center" vertical="center"/>
    </xf>
    <xf numFmtId="0" fontId="38" fillId="3" borderId="82" xfId="0" applyFont="1" applyFill="1" applyBorder="1" applyAlignment="1" applyProtection="1">
      <alignment horizontal="center" vertical="center"/>
    </xf>
    <xf numFmtId="0" fontId="38" fillId="9" borderId="51" xfId="0" applyFont="1" applyFill="1" applyBorder="1" applyAlignment="1" applyProtection="1">
      <alignment horizontal="center" vertical="center"/>
    </xf>
    <xf numFmtId="0" fontId="38" fillId="9" borderId="10" xfId="0" applyFont="1" applyFill="1" applyBorder="1" applyAlignment="1" applyProtection="1">
      <alignment horizontal="center" vertical="center"/>
    </xf>
    <xf numFmtId="0" fontId="38" fillId="9" borderId="61" xfId="0" applyFont="1" applyFill="1" applyBorder="1" applyAlignment="1" applyProtection="1">
      <alignment horizontal="center" vertical="center"/>
    </xf>
    <xf numFmtId="0" fontId="7" fillId="0" borderId="96" xfId="2" applyFont="1" applyBorder="1" applyAlignment="1" applyProtection="1">
      <alignment horizontal="center" vertical="center"/>
    </xf>
    <xf numFmtId="0" fontId="7" fillId="0" borderId="97" xfId="2" applyFont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3" fillId="0" borderId="0" xfId="2" applyFont="1" applyAlignment="1" applyProtection="1">
      <alignment horizontal="left" vertical="center" wrapText="1"/>
    </xf>
    <xf numFmtId="186" fontId="21" fillId="0" borderId="0" xfId="2" applyNumberFormat="1" applyFont="1" applyBorder="1" applyAlignment="1" applyProtection="1">
      <alignment horizontal="center" vertical="center"/>
    </xf>
    <xf numFmtId="186" fontId="6" fillId="0" borderId="0" xfId="0" applyNumberFormat="1" applyFont="1" applyFill="1" applyBorder="1" applyAlignment="1" applyProtection="1">
      <alignment horizontal="center" vertical="center"/>
    </xf>
    <xf numFmtId="186" fontId="15" fillId="0" borderId="0" xfId="0" applyNumberFormat="1" applyFont="1" applyFill="1" applyBorder="1" applyAlignment="1" applyProtection="1">
      <alignment horizontal="center" vertical="center"/>
    </xf>
    <xf numFmtId="20" fontId="23" fillId="0" borderId="0" xfId="2" applyNumberFormat="1" applyFont="1" applyProtection="1">
      <alignment vertical="center"/>
    </xf>
    <xf numFmtId="186" fontId="11" fillId="3" borderId="0" xfId="2" applyNumberFormat="1" applyFont="1" applyFill="1" applyBorder="1" applyAlignment="1" applyProtection="1">
      <alignment horizontal="center" vertical="center"/>
      <protection locked="0"/>
    </xf>
    <xf numFmtId="186" fontId="6" fillId="3" borderId="0" xfId="2" applyNumberFormat="1" applyFont="1" applyFill="1" applyBorder="1" applyAlignment="1" applyProtection="1">
      <alignment horizontal="left" vertical="center" wrapText="1"/>
      <protection locked="0"/>
    </xf>
    <xf numFmtId="186" fontId="7" fillId="0" borderId="0" xfId="2" applyNumberFormat="1" applyFont="1" applyProtection="1">
      <alignment vertical="center"/>
    </xf>
    <xf numFmtId="186" fontId="7" fillId="0" borderId="0" xfId="2" applyNumberFormat="1" applyFont="1" applyBorder="1" applyAlignment="1" applyProtection="1">
      <alignment horizontal="center" vertical="center" wrapText="1"/>
    </xf>
    <xf numFmtId="186" fontId="37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" xfId="2" applyFont="1" applyFill="1" applyBorder="1" applyAlignment="1" applyProtection="1">
      <alignment horizontal="center" vertical="center"/>
      <protection locked="0"/>
    </xf>
    <xf numFmtId="0" fontId="7" fillId="0" borderId="98" xfId="2" applyFont="1" applyBorder="1" applyAlignment="1" applyProtection="1">
      <alignment horizontal="center" vertical="center"/>
    </xf>
    <xf numFmtId="0" fontId="7" fillId="0" borderId="102" xfId="2" applyFont="1" applyBorder="1" applyAlignment="1" applyProtection="1">
      <alignment vertical="center"/>
    </xf>
    <xf numFmtId="0" fontId="7" fillId="0" borderId="101" xfId="2" applyFont="1" applyBorder="1" applyAlignment="1" applyProtection="1">
      <alignment vertical="center"/>
    </xf>
    <xf numFmtId="186" fontId="20" fillId="0" borderId="0" xfId="2" applyNumberFormat="1" applyFont="1" applyProtection="1">
      <alignment vertical="center"/>
    </xf>
    <xf numFmtId="17" fontId="3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21" xfId="0" applyFont="1" applyFill="1" applyBorder="1" applyAlignment="1">
      <alignment horizontal="center" vertical="center" textRotation="255" wrapText="1"/>
    </xf>
    <xf numFmtId="0" fontId="3" fillId="2" borderId="22" xfId="0" applyFont="1" applyFill="1" applyBorder="1" applyAlignment="1">
      <alignment horizontal="center" vertical="center" textRotation="255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top"/>
    </xf>
    <xf numFmtId="176" fontId="3" fillId="3" borderId="12" xfId="0" applyNumberFormat="1" applyFont="1" applyFill="1" applyBorder="1" applyAlignment="1" applyProtection="1">
      <alignment horizontal="center" vertical="top"/>
      <protection locked="0"/>
    </xf>
    <xf numFmtId="177" fontId="3" fillId="3" borderId="12" xfId="0" applyNumberFormat="1" applyFont="1" applyFill="1" applyBorder="1" applyAlignment="1" applyProtection="1">
      <alignment horizontal="center" vertical="top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/>
      <protection locked="0"/>
    </xf>
    <xf numFmtId="0" fontId="3" fillId="3" borderId="20" xfId="0" applyFont="1" applyFill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0" fontId="3" fillId="3" borderId="20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 shrinkToFit="1"/>
      <protection locked="0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178" fontId="3" fillId="3" borderId="24" xfId="0" applyNumberFormat="1" applyFont="1" applyFill="1" applyBorder="1" applyAlignment="1" applyProtection="1">
      <alignment horizontal="center" vertical="center"/>
      <protection locked="0"/>
    </xf>
    <xf numFmtId="178" fontId="3" fillId="3" borderId="25" xfId="0" applyNumberFormat="1" applyFont="1" applyFill="1" applyBorder="1" applyAlignment="1" applyProtection="1">
      <alignment horizontal="center" vertical="center"/>
      <protection locked="0"/>
    </xf>
    <xf numFmtId="178" fontId="3" fillId="3" borderId="26" xfId="0" applyNumberFormat="1" applyFont="1" applyFill="1" applyBorder="1" applyAlignment="1" applyProtection="1">
      <alignment horizontal="center" vertical="center"/>
      <protection locked="0"/>
    </xf>
    <xf numFmtId="178" fontId="3" fillId="3" borderId="26" xfId="0" applyNumberFormat="1" applyFont="1" applyFill="1" applyBorder="1" applyAlignment="1" applyProtection="1">
      <alignment horizontal="center" vertical="center" wrapText="1"/>
      <protection locked="0"/>
    </xf>
    <xf numFmtId="178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178" fontId="3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179" fontId="5" fillId="3" borderId="19" xfId="0" applyNumberFormat="1" applyFont="1" applyFill="1" applyBorder="1" applyAlignment="1" applyProtection="1">
      <alignment horizontal="center" vertical="center"/>
      <protection locked="0"/>
    </xf>
    <xf numFmtId="176" fontId="3" fillId="3" borderId="19" xfId="0" applyNumberFormat="1" applyFont="1" applyFill="1" applyBorder="1" applyAlignment="1" applyProtection="1">
      <alignment horizontal="center" vertical="center"/>
      <protection locked="0"/>
    </xf>
    <xf numFmtId="177" fontId="3" fillId="3" borderId="19" xfId="0" applyNumberFormat="1" applyFont="1" applyFill="1" applyBorder="1" applyAlignment="1" applyProtection="1">
      <alignment horizontal="center" vertical="center"/>
      <protection locked="0"/>
    </xf>
    <xf numFmtId="177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9" fontId="5" fillId="3" borderId="33" xfId="0" applyNumberFormat="1" applyFont="1" applyFill="1" applyBorder="1" applyAlignment="1" applyProtection="1">
      <alignment horizontal="center" vertical="center"/>
      <protection locked="0"/>
    </xf>
    <xf numFmtId="176" fontId="3" fillId="3" borderId="33" xfId="0" applyNumberFormat="1" applyFont="1" applyFill="1" applyBorder="1" applyAlignment="1" applyProtection="1">
      <alignment horizontal="center" vertical="center"/>
      <protection locked="0"/>
    </xf>
    <xf numFmtId="177" fontId="3" fillId="3" borderId="33" xfId="0" applyNumberFormat="1" applyFont="1" applyFill="1" applyBorder="1" applyAlignment="1" applyProtection="1">
      <alignment horizontal="center" vertical="center"/>
      <protection locked="0"/>
    </xf>
    <xf numFmtId="177" fontId="3" fillId="3" borderId="34" xfId="0" applyNumberFormat="1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2" borderId="39" xfId="0" applyNumberFormat="1" applyFont="1" applyFill="1" applyBorder="1" applyAlignment="1">
      <alignment horizontal="center" vertical="center"/>
    </xf>
    <xf numFmtId="180" fontId="16" fillId="2" borderId="40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42" xfId="0" applyFont="1" applyBorder="1"/>
    <xf numFmtId="0" fontId="3" fillId="2" borderId="1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5" fillId="0" borderId="45" xfId="0" applyFont="1" applyBorder="1"/>
    <xf numFmtId="0" fontId="5" fillId="0" borderId="46" xfId="0" applyFont="1" applyBorder="1"/>
    <xf numFmtId="0" fontId="6" fillId="3" borderId="47" xfId="0" applyFont="1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38" fontId="6" fillId="3" borderId="47" xfId="1" applyFont="1" applyFill="1" applyBorder="1" applyAlignment="1" applyProtection="1">
      <alignment horizontal="center" vertical="center"/>
      <protection locked="0"/>
    </xf>
    <xf numFmtId="38" fontId="6" fillId="3" borderId="45" xfId="1" applyFont="1" applyFill="1" applyBorder="1" applyAlignment="1" applyProtection="1">
      <alignment horizontal="center" vertical="center"/>
      <protection locked="0"/>
    </xf>
    <xf numFmtId="38" fontId="6" fillId="3" borderId="46" xfId="1" applyFont="1" applyFill="1" applyBorder="1" applyAlignment="1" applyProtection="1">
      <alignment horizontal="center" vertical="center"/>
      <protection locked="0"/>
    </xf>
    <xf numFmtId="38" fontId="6" fillId="2" borderId="47" xfId="1" applyFont="1" applyFill="1" applyBorder="1" applyAlignment="1">
      <alignment horizontal="center" vertical="center"/>
    </xf>
    <xf numFmtId="38" fontId="6" fillId="2" borderId="45" xfId="1" applyFont="1" applyFill="1" applyBorder="1" applyAlignment="1">
      <alignment horizontal="center" vertical="center"/>
    </xf>
    <xf numFmtId="38" fontId="6" fillId="2" borderId="48" xfId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 applyProtection="1">
      <alignment horizontal="center" vertical="center"/>
      <protection locked="0"/>
    </xf>
    <xf numFmtId="179" fontId="5" fillId="3" borderId="39" xfId="0" applyNumberFormat="1" applyFont="1" applyFill="1" applyBorder="1" applyAlignment="1" applyProtection="1">
      <alignment horizontal="center" vertical="center"/>
      <protection locked="0"/>
    </xf>
    <xf numFmtId="179" fontId="5" fillId="3" borderId="40" xfId="0" applyNumberFormat="1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</xf>
    <xf numFmtId="38" fontId="6" fillId="0" borderId="35" xfId="1" applyFont="1" applyFill="1" applyBorder="1" applyAlignment="1" applyProtection="1">
      <alignment horizontal="center" vertical="center"/>
      <protection locked="0"/>
    </xf>
    <xf numFmtId="38" fontId="6" fillId="0" borderId="39" xfId="1" applyFont="1" applyFill="1" applyBorder="1" applyAlignment="1" applyProtection="1">
      <alignment horizontal="center" vertical="center"/>
      <protection locked="0"/>
    </xf>
    <xf numFmtId="38" fontId="6" fillId="0" borderId="40" xfId="1" applyFont="1" applyFill="1" applyBorder="1" applyAlignment="1" applyProtection="1">
      <alignment horizontal="center" vertical="center"/>
      <protection locked="0"/>
    </xf>
    <xf numFmtId="38" fontId="6" fillId="2" borderId="35" xfId="1" applyFont="1" applyFill="1" applyBorder="1" applyAlignment="1" applyProtection="1">
      <alignment horizontal="center" vertical="center" wrapText="1" shrinkToFit="1"/>
    </xf>
    <xf numFmtId="38" fontId="6" fillId="2" borderId="39" xfId="1" applyFont="1" applyFill="1" applyBorder="1" applyAlignment="1" applyProtection="1">
      <alignment horizontal="center" vertical="center" wrapText="1" shrinkToFit="1"/>
    </xf>
    <xf numFmtId="38" fontId="6" fillId="2" borderId="40" xfId="1" applyFont="1" applyFill="1" applyBorder="1" applyAlignment="1" applyProtection="1">
      <alignment horizontal="center" vertical="center" wrapText="1" shrinkToFit="1"/>
    </xf>
    <xf numFmtId="178" fontId="3" fillId="0" borderId="84" xfId="0" applyNumberFormat="1" applyFont="1" applyFill="1" applyBorder="1" applyAlignment="1" applyProtection="1">
      <alignment horizontal="center" vertical="center"/>
    </xf>
    <xf numFmtId="178" fontId="3" fillId="0" borderId="25" xfId="0" applyNumberFormat="1" applyFont="1" applyFill="1" applyBorder="1" applyAlignment="1" applyProtection="1">
      <alignment horizontal="center" vertical="center"/>
    </xf>
    <xf numFmtId="178" fontId="3" fillId="0" borderId="26" xfId="0" applyNumberFormat="1" applyFont="1" applyFill="1" applyBorder="1" applyAlignment="1" applyProtection="1">
      <alignment horizontal="center" vertical="center"/>
    </xf>
    <xf numFmtId="178" fontId="3" fillId="0" borderId="26" xfId="0" applyNumberFormat="1" applyFont="1" applyFill="1" applyBorder="1" applyAlignment="1" applyProtection="1">
      <alignment horizontal="center" vertical="center" wrapText="1"/>
    </xf>
    <xf numFmtId="178" fontId="3" fillId="0" borderId="27" xfId="0" applyNumberFormat="1" applyFont="1" applyFill="1" applyBorder="1" applyAlignment="1" applyProtection="1">
      <alignment horizontal="center" vertical="center" wrapText="1"/>
    </xf>
    <xf numFmtId="177" fontId="3" fillId="0" borderId="19" xfId="0" applyNumberFormat="1" applyFont="1" applyFill="1" applyBorder="1" applyAlignment="1" applyProtection="1">
      <alignment horizontal="center" vertical="center"/>
    </xf>
    <xf numFmtId="177" fontId="3" fillId="0" borderId="20" xfId="0" applyNumberFormat="1" applyFont="1" applyFill="1" applyBorder="1" applyAlignment="1" applyProtection="1">
      <alignment horizontal="center" vertical="center"/>
    </xf>
    <xf numFmtId="179" fontId="5" fillId="0" borderId="81" xfId="0" applyNumberFormat="1" applyFont="1" applyFill="1" applyBorder="1" applyAlignment="1" applyProtection="1">
      <alignment horizontal="center" vertical="center"/>
    </xf>
    <xf numFmtId="179" fontId="5" fillId="0" borderId="33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top"/>
    </xf>
    <xf numFmtId="0" fontId="3" fillId="0" borderId="12" xfId="0" applyFont="1" applyFill="1" applyBorder="1" applyAlignment="1" applyProtection="1">
      <alignment horizontal="center" vertical="top"/>
    </xf>
    <xf numFmtId="176" fontId="3" fillId="0" borderId="12" xfId="0" applyNumberFormat="1" applyFont="1" applyFill="1" applyBorder="1" applyAlignment="1" applyProtection="1">
      <alignment horizontal="center" vertical="center"/>
    </xf>
    <xf numFmtId="177" fontId="3" fillId="0" borderId="12" xfId="0" applyNumberFormat="1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81" xfId="0" applyFont="1" applyFill="1" applyBorder="1" applyAlignment="1" applyProtection="1">
      <alignment horizontal="center" vertical="center" shrinkToFit="1"/>
    </xf>
    <xf numFmtId="0" fontId="3" fillId="0" borderId="33" xfId="0" applyFont="1" applyFill="1" applyBorder="1" applyAlignment="1" applyProtection="1">
      <alignment horizontal="center" vertical="center" shrinkToFit="1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top"/>
    </xf>
    <xf numFmtId="0" fontId="19" fillId="2" borderId="3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 vertical="center"/>
    </xf>
    <xf numFmtId="176" fontId="3" fillId="0" borderId="33" xfId="0" applyNumberFormat="1" applyFont="1" applyFill="1" applyBorder="1" applyAlignment="1" applyProtection="1">
      <alignment horizontal="center" vertical="center"/>
    </xf>
    <xf numFmtId="177" fontId="3" fillId="0" borderId="33" xfId="0" applyNumberFormat="1" applyFont="1" applyFill="1" applyBorder="1" applyAlignment="1" applyProtection="1">
      <alignment horizontal="center" vertical="center"/>
    </xf>
    <xf numFmtId="177" fontId="3" fillId="0" borderId="34" xfId="0" applyNumberFormat="1" applyFont="1" applyFill="1" applyBorder="1" applyAlignment="1" applyProtection="1">
      <alignment horizontal="center" vertical="center"/>
    </xf>
    <xf numFmtId="179" fontId="5" fillId="0" borderId="18" xfId="0" applyNumberFormat="1" applyFont="1" applyFill="1" applyBorder="1" applyAlignment="1" applyProtection="1">
      <alignment horizontal="center" vertical="center"/>
    </xf>
    <xf numFmtId="179" fontId="5" fillId="0" borderId="19" xfId="0" applyNumberFormat="1" applyFont="1" applyFill="1" applyBorder="1" applyAlignment="1" applyProtection="1">
      <alignment horizontal="center" vertical="center"/>
    </xf>
    <xf numFmtId="176" fontId="3" fillId="0" borderId="19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2" borderId="41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10" fillId="2" borderId="38" xfId="0" applyFont="1" applyFill="1" applyBorder="1" applyAlignment="1" applyProtection="1">
      <alignment horizontal="center" vertical="center"/>
    </xf>
    <xf numFmtId="0" fontId="10" fillId="2" borderId="39" xfId="0" applyFont="1" applyFill="1" applyBorder="1" applyAlignment="1" applyProtection="1">
      <alignment horizontal="center" vertical="center"/>
    </xf>
    <xf numFmtId="0" fontId="10" fillId="0" borderId="38" xfId="0" applyFont="1" applyFill="1" applyBorder="1" applyAlignment="1" applyProtection="1">
      <alignment horizontal="center" vertical="center"/>
    </xf>
    <xf numFmtId="0" fontId="10" fillId="0" borderId="39" xfId="0" applyFont="1" applyFill="1" applyBorder="1" applyAlignment="1" applyProtection="1">
      <alignment horizontal="center" vertical="center"/>
    </xf>
    <xf numFmtId="0" fontId="10" fillId="0" borderId="36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5" fillId="0" borderId="12" xfId="0" applyFont="1" applyBorder="1" applyProtection="1"/>
    <xf numFmtId="0" fontId="3" fillId="2" borderId="44" xfId="0" applyFont="1" applyFill="1" applyBorder="1" applyAlignment="1" applyProtection="1">
      <alignment horizontal="center" vertical="center"/>
    </xf>
    <xf numFmtId="0" fontId="5" fillId="0" borderId="45" xfId="0" applyFont="1" applyBorder="1" applyProtection="1"/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180" fontId="16" fillId="2" borderId="35" xfId="0" applyNumberFormat="1" applyFont="1" applyFill="1" applyBorder="1" applyAlignment="1" applyProtection="1">
      <alignment horizontal="center" vertical="center"/>
      <protection locked="0"/>
    </xf>
    <xf numFmtId="180" fontId="16" fillId="2" borderId="39" xfId="0" applyNumberFormat="1" applyFont="1" applyFill="1" applyBorder="1" applyAlignment="1" applyProtection="1">
      <alignment horizontal="center" vertical="center"/>
      <protection locked="0"/>
    </xf>
    <xf numFmtId="180" fontId="16" fillId="2" borderId="40" xfId="0" applyNumberFormat="1" applyFont="1" applyFill="1" applyBorder="1" applyAlignment="1" applyProtection="1">
      <alignment horizontal="center" vertical="center"/>
      <protection locked="0"/>
    </xf>
    <xf numFmtId="38" fontId="6" fillId="0" borderId="79" xfId="1" applyFont="1" applyFill="1" applyBorder="1" applyAlignment="1" applyProtection="1">
      <alignment horizontal="center" vertical="center"/>
      <protection locked="0"/>
    </xf>
    <xf numFmtId="38" fontId="6" fillId="0" borderId="80" xfId="1" applyFont="1" applyFill="1" applyBorder="1" applyAlignment="1" applyProtection="1">
      <alignment horizontal="center" vertical="center"/>
      <protection locked="0"/>
    </xf>
    <xf numFmtId="38" fontId="6" fillId="0" borderId="83" xfId="1" applyFont="1" applyFill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42" xfId="0" applyFont="1" applyFill="1" applyBorder="1" applyAlignment="1" applyProtection="1">
      <alignment horizontal="center" vertical="center"/>
      <protection locked="0"/>
    </xf>
    <xf numFmtId="0" fontId="10" fillId="3" borderId="56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10" fillId="3" borderId="55" xfId="0" applyFont="1" applyFill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57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19" fillId="3" borderId="53" xfId="0" applyFont="1" applyFill="1" applyBorder="1" applyAlignment="1" applyProtection="1">
      <alignment horizontal="center" vertical="center"/>
      <protection locked="0"/>
    </xf>
    <xf numFmtId="0" fontId="19" fillId="3" borderId="59" xfId="0" applyFont="1" applyFill="1" applyBorder="1" applyAlignment="1" applyProtection="1">
      <alignment horizontal="center" vertical="center"/>
      <protection locked="0"/>
    </xf>
    <xf numFmtId="0" fontId="19" fillId="3" borderId="54" xfId="0" applyFont="1" applyFill="1" applyBorder="1" applyAlignment="1" applyProtection="1">
      <alignment horizontal="center" vertical="center"/>
      <protection locked="0"/>
    </xf>
    <xf numFmtId="0" fontId="19" fillId="3" borderId="60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</xf>
    <xf numFmtId="0" fontId="19" fillId="3" borderId="52" xfId="0" applyFont="1" applyFill="1" applyBorder="1" applyAlignment="1" applyProtection="1">
      <alignment horizontal="center" vertical="center"/>
      <protection locked="0"/>
    </xf>
    <xf numFmtId="0" fontId="19" fillId="3" borderId="58" xfId="0" applyFont="1" applyFill="1" applyBorder="1" applyAlignment="1" applyProtection="1">
      <alignment horizontal="center" vertical="center"/>
      <protection locked="0"/>
    </xf>
    <xf numFmtId="0" fontId="19" fillId="3" borderId="61" xfId="0" applyFont="1" applyFill="1" applyBorder="1" applyAlignment="1" applyProtection="1">
      <alignment horizontal="center" vertical="center"/>
      <protection locked="0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3" borderId="24" xfId="0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3" borderId="64" xfId="0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38" fontId="5" fillId="3" borderId="35" xfId="1" applyFont="1" applyFill="1" applyBorder="1" applyAlignment="1" applyProtection="1">
      <alignment horizontal="center" vertical="center"/>
      <protection locked="0"/>
    </xf>
    <xf numFmtId="38" fontId="5" fillId="3" borderId="39" xfId="1" applyFont="1" applyFill="1" applyBorder="1" applyAlignment="1" applyProtection="1">
      <alignment horizontal="center" vertical="center"/>
      <protection locked="0"/>
    </xf>
    <xf numFmtId="38" fontId="5" fillId="3" borderId="40" xfId="1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</xf>
    <xf numFmtId="0" fontId="15" fillId="0" borderId="65" xfId="0" applyFont="1" applyBorder="1" applyAlignment="1" applyProtection="1">
      <alignment horizontal="center" vertical="center" wrapText="1"/>
    </xf>
    <xf numFmtId="0" fontId="5" fillId="3" borderId="66" xfId="0" applyFont="1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 textRotation="255"/>
    </xf>
    <xf numFmtId="0" fontId="5" fillId="0" borderId="69" xfId="0" applyFont="1" applyBorder="1" applyAlignment="1" applyProtection="1">
      <alignment horizontal="center" vertical="center" textRotation="255"/>
    </xf>
    <xf numFmtId="0" fontId="5" fillId="0" borderId="78" xfId="0" applyFont="1" applyBorder="1" applyAlignment="1" applyProtection="1">
      <alignment horizontal="center" vertical="center" textRotation="255"/>
    </xf>
    <xf numFmtId="0" fontId="5" fillId="0" borderId="39" xfId="0" applyFont="1" applyBorder="1" applyAlignment="1" applyProtection="1">
      <alignment vertical="center"/>
    </xf>
    <xf numFmtId="0" fontId="5" fillId="0" borderId="36" xfId="0" applyFont="1" applyBorder="1" applyAlignment="1" applyProtection="1">
      <alignment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68" xfId="0" applyFont="1" applyBorder="1" applyAlignment="1" applyProtection="1">
      <alignment horizontal="center" vertical="center"/>
    </xf>
    <xf numFmtId="177" fontId="5" fillId="3" borderId="43" xfId="0" applyNumberFormat="1" applyFont="1" applyFill="1" applyBorder="1" applyAlignment="1" applyProtection="1">
      <alignment horizontal="center" vertical="center"/>
      <protection locked="0"/>
    </xf>
    <xf numFmtId="177" fontId="5" fillId="3" borderId="12" xfId="0" applyNumberFormat="1" applyFont="1" applyFill="1" applyBorder="1" applyAlignment="1" applyProtection="1">
      <alignment horizontal="center" vertical="center"/>
      <protection locked="0"/>
    </xf>
    <xf numFmtId="177" fontId="5" fillId="3" borderId="42" xfId="0" applyNumberFormat="1" applyFont="1" applyFill="1" applyBorder="1" applyAlignment="1" applyProtection="1">
      <alignment horizontal="center" vertical="center"/>
      <protection locked="0"/>
    </xf>
    <xf numFmtId="0" fontId="15" fillId="0" borderId="77" xfId="0" applyFont="1" applyBorder="1" applyAlignment="1" applyProtection="1">
      <alignment horizontal="center" vertical="center" shrinkToFit="1"/>
    </xf>
    <xf numFmtId="0" fontId="5" fillId="0" borderId="4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3" borderId="71" xfId="0" applyFont="1" applyFill="1" applyBorder="1" applyAlignment="1" applyProtection="1">
      <alignment horizontal="center" vertical="center"/>
      <protection locked="0"/>
    </xf>
    <xf numFmtId="177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 shrinkToFit="1"/>
    </xf>
    <xf numFmtId="0" fontId="5" fillId="3" borderId="74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right" vertical="center"/>
    </xf>
    <xf numFmtId="0" fontId="42" fillId="3" borderId="74" xfId="0" applyFont="1" applyFill="1" applyBorder="1" applyAlignment="1" applyProtection="1">
      <alignment horizontal="center" vertical="center"/>
      <protection locked="0"/>
    </xf>
    <xf numFmtId="0" fontId="42" fillId="3" borderId="75" xfId="0" applyFont="1" applyFill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right" vertical="center"/>
    </xf>
    <xf numFmtId="0" fontId="5" fillId="0" borderId="24" xfId="0" applyFont="1" applyBorder="1" applyAlignment="1" applyProtection="1">
      <alignment horizontal="right" vertical="center"/>
    </xf>
    <xf numFmtId="0" fontId="5" fillId="0" borderId="51" xfId="0" applyFont="1" applyBorder="1" applyAlignment="1" applyProtection="1">
      <alignment horizontal="right" vertical="center"/>
    </xf>
    <xf numFmtId="0" fontId="40" fillId="3" borderId="71" xfId="0" applyFont="1" applyFill="1" applyBorder="1" applyAlignment="1" applyProtection="1">
      <alignment horizontal="center" vertical="center"/>
      <protection locked="0"/>
    </xf>
    <xf numFmtId="0" fontId="13" fillId="3" borderId="71" xfId="0" applyFont="1" applyFill="1" applyBorder="1" applyAlignment="1" applyProtection="1">
      <alignment horizontal="center" vertical="center"/>
      <protection locked="0"/>
    </xf>
    <xf numFmtId="0" fontId="13" fillId="3" borderId="72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41" fillId="3" borderId="16" xfId="0" applyFont="1" applyFill="1" applyBorder="1" applyAlignment="1" applyProtection="1">
      <alignment horizontal="center" vertical="center"/>
      <protection locked="0"/>
    </xf>
    <xf numFmtId="0" fontId="41" fillId="3" borderId="17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43" fillId="3" borderId="16" xfId="0" applyFont="1" applyFill="1" applyBorder="1" applyAlignment="1" applyProtection="1">
      <alignment horizontal="center" vertical="center"/>
      <protection locked="0"/>
    </xf>
    <xf numFmtId="0" fontId="43" fillId="3" borderId="17" xfId="0" applyFont="1" applyFill="1" applyBorder="1" applyAlignment="1" applyProtection="1">
      <alignment horizontal="center" vertical="center"/>
      <protection locked="0"/>
    </xf>
    <xf numFmtId="0" fontId="5" fillId="3" borderId="72" xfId="0" applyFont="1" applyFill="1" applyBorder="1" applyAlignment="1" applyProtection="1">
      <alignment horizontal="center" vertical="center"/>
      <protection locked="0"/>
    </xf>
    <xf numFmtId="0" fontId="5" fillId="3" borderId="73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177" fontId="5" fillId="3" borderId="82" xfId="0" applyNumberFormat="1" applyFont="1" applyFill="1" applyBorder="1" applyAlignment="1" applyProtection="1">
      <alignment horizontal="center" vertical="center"/>
      <protection locked="0"/>
    </xf>
    <xf numFmtId="177" fontId="5" fillId="3" borderId="33" xfId="0" applyNumberFormat="1" applyFont="1" applyFill="1" applyBorder="1" applyAlignment="1" applyProtection="1">
      <alignment horizontal="center" vertical="center"/>
      <protection locked="0"/>
    </xf>
    <xf numFmtId="177" fontId="5" fillId="3" borderId="57" xfId="0" applyNumberFormat="1" applyFont="1" applyFill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 shrinkToFit="1"/>
    </xf>
    <xf numFmtId="0" fontId="5" fillId="3" borderId="80" xfId="0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right" vertical="center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38" fontId="5" fillId="0" borderId="56" xfId="1" applyFont="1" applyBorder="1" applyAlignment="1" applyProtection="1">
      <alignment horizontal="right" vertical="center"/>
    </xf>
    <xf numFmtId="38" fontId="5" fillId="0" borderId="23" xfId="1" applyFont="1" applyBorder="1" applyAlignment="1" applyProtection="1">
      <alignment horizontal="right" vertical="center"/>
    </xf>
    <xf numFmtId="0" fontId="5" fillId="0" borderId="80" xfId="0" applyFont="1" applyBorder="1" applyAlignment="1" applyProtection="1">
      <alignment horizontal="center" vertical="center"/>
    </xf>
    <xf numFmtId="0" fontId="5" fillId="0" borderId="83" xfId="0" applyFont="1" applyBorder="1" applyAlignment="1" applyProtection="1">
      <alignment horizontal="center" vertical="center"/>
    </xf>
    <xf numFmtId="0" fontId="5" fillId="0" borderId="84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0" fontId="5" fillId="0" borderId="51" xfId="0" applyFont="1" applyBorder="1" applyAlignment="1" applyProtection="1">
      <alignment horizontal="center" vertical="center" shrinkToFit="1"/>
    </xf>
    <xf numFmtId="38" fontId="5" fillId="0" borderId="61" xfId="1" applyFont="1" applyBorder="1" applyAlignment="1" applyProtection="1">
      <alignment horizontal="right" vertical="center"/>
    </xf>
    <xf numFmtId="38" fontId="5" fillId="0" borderId="24" xfId="1" applyFont="1" applyBorder="1" applyAlignment="1" applyProtection="1">
      <alignment horizontal="right" vertical="center"/>
    </xf>
    <xf numFmtId="38" fontId="5" fillId="0" borderId="51" xfId="1" applyFont="1" applyBorder="1" applyAlignment="1" applyProtection="1">
      <alignment horizontal="right" vertical="center"/>
    </xf>
    <xf numFmtId="181" fontId="15" fillId="0" borderId="69" xfId="0" applyNumberFormat="1" applyFont="1" applyBorder="1" applyAlignment="1" applyProtection="1">
      <alignment horizontal="center" vertical="center" textRotation="255" shrinkToFit="1"/>
    </xf>
    <xf numFmtId="181" fontId="15" fillId="0" borderId="78" xfId="0" applyNumberFormat="1" applyFont="1" applyBorder="1" applyAlignment="1" applyProtection="1">
      <alignment horizontal="center" vertical="center" textRotation="255" shrinkToFit="1"/>
    </xf>
    <xf numFmtId="0" fontId="5" fillId="0" borderId="70" xfId="0" applyFont="1" applyBorder="1" applyAlignment="1" applyProtection="1">
      <alignment horizontal="center" vertical="center"/>
    </xf>
    <xf numFmtId="0" fontId="5" fillId="0" borderId="71" xfId="0" applyFont="1" applyBorder="1" applyAlignment="1" applyProtection="1">
      <alignment horizontal="center" vertical="center"/>
    </xf>
    <xf numFmtId="38" fontId="5" fillId="0" borderId="49" xfId="1" applyFont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horizontal="right" vertical="center"/>
    </xf>
    <xf numFmtId="0" fontId="5" fillId="0" borderId="72" xfId="0" applyFont="1" applyBorder="1" applyAlignment="1" applyProtection="1">
      <alignment horizontal="center" vertical="center"/>
    </xf>
    <xf numFmtId="0" fontId="5" fillId="0" borderId="81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38" fontId="5" fillId="0" borderId="33" xfId="1" applyFont="1" applyBorder="1" applyAlignment="1" applyProtection="1">
      <alignment horizontal="right" vertical="center"/>
    </xf>
    <xf numFmtId="38" fontId="5" fillId="0" borderId="57" xfId="1" applyFont="1" applyBorder="1" applyAlignment="1" applyProtection="1">
      <alignment horizontal="right" vertical="center"/>
    </xf>
    <xf numFmtId="0" fontId="5" fillId="0" borderId="82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6" fontId="10" fillId="0" borderId="38" xfId="5" applyFont="1" applyBorder="1" applyAlignment="1" applyProtection="1">
      <alignment horizontal="center" vertical="center"/>
    </xf>
    <xf numFmtId="6" fontId="10" fillId="0" borderId="39" xfId="5" applyFont="1" applyBorder="1" applyAlignment="1" applyProtection="1">
      <alignment horizontal="center" vertical="center"/>
    </xf>
    <xf numFmtId="6" fontId="10" fillId="0" borderId="40" xfId="5" applyFont="1" applyBorder="1" applyAlignment="1" applyProtection="1">
      <alignment horizontal="center" vertical="center"/>
    </xf>
    <xf numFmtId="49" fontId="5" fillId="0" borderId="23" xfId="0" applyNumberFormat="1" applyFont="1" applyBorder="1" applyAlignment="1" applyProtection="1">
      <alignment horizontal="right" vertical="center"/>
    </xf>
    <xf numFmtId="49" fontId="5" fillId="0" borderId="22" xfId="0" applyNumberFormat="1" applyFont="1" applyBorder="1" applyAlignment="1" applyProtection="1">
      <alignment horizontal="right" vertical="center"/>
    </xf>
    <xf numFmtId="0" fontId="5" fillId="3" borderId="64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38" fontId="5" fillId="0" borderId="73" xfId="1" applyFont="1" applyBorder="1" applyAlignment="1" applyProtection="1">
      <alignment horizontal="right" vertical="center"/>
    </xf>
    <xf numFmtId="38" fontId="5" fillId="0" borderId="19" xfId="1" applyFont="1" applyBorder="1" applyAlignment="1" applyProtection="1">
      <alignment horizontal="right" vertical="center"/>
    </xf>
    <xf numFmtId="0" fontId="5" fillId="0" borderId="73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 shrinkToFit="1"/>
    </xf>
    <xf numFmtId="0" fontId="5" fillId="0" borderId="45" xfId="0" applyFont="1" applyBorder="1" applyAlignment="1" applyProtection="1">
      <alignment horizontal="center" vertical="center" shrinkToFit="1"/>
    </xf>
    <xf numFmtId="0" fontId="5" fillId="0" borderId="46" xfId="0" applyFont="1" applyBorder="1" applyAlignment="1" applyProtection="1">
      <alignment horizontal="center" vertical="center" shrinkToFit="1"/>
    </xf>
    <xf numFmtId="38" fontId="5" fillId="0" borderId="47" xfId="1" applyFont="1" applyBorder="1" applyAlignment="1" applyProtection="1">
      <alignment horizontal="right" vertical="center"/>
    </xf>
    <xf numFmtId="38" fontId="5" fillId="0" borderId="45" xfId="1" applyFont="1" applyBorder="1" applyAlignment="1" applyProtection="1">
      <alignment horizontal="right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3" borderId="75" xfId="0" applyFont="1" applyFill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</xf>
    <xf numFmtId="0" fontId="5" fillId="0" borderId="88" xfId="0" applyFont="1" applyBorder="1" applyAlignment="1" applyProtection="1">
      <alignment horizontal="center" vertical="center"/>
    </xf>
    <xf numFmtId="6" fontId="10" fillId="0" borderId="35" xfId="5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 shrinkToFit="1"/>
    </xf>
    <xf numFmtId="0" fontId="5" fillId="0" borderId="39" xfId="0" applyFont="1" applyBorder="1" applyAlignment="1" applyProtection="1">
      <alignment horizontal="center" vertical="center" shrinkToFit="1"/>
    </xf>
    <xf numFmtId="0" fontId="5" fillId="0" borderId="40" xfId="0" applyFont="1" applyBorder="1" applyAlignment="1" applyProtection="1">
      <alignment horizontal="center" vertical="center" shrinkToFit="1"/>
    </xf>
    <xf numFmtId="0" fontId="5" fillId="0" borderId="36" xfId="0" applyFont="1" applyBorder="1" applyAlignment="1" applyProtection="1">
      <alignment horizontal="center" vertical="center" shrinkToFit="1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</xf>
    <xf numFmtId="177" fontId="5" fillId="3" borderId="56" xfId="0" applyNumberFormat="1" applyFont="1" applyFill="1" applyBorder="1" applyAlignment="1" applyProtection="1">
      <alignment horizontal="center" vertical="center"/>
      <protection locked="0"/>
    </xf>
    <xf numFmtId="177" fontId="5" fillId="3" borderId="23" xfId="0" applyNumberFormat="1" applyFont="1" applyFill="1" applyBorder="1" applyAlignment="1" applyProtection="1">
      <alignment horizontal="center" vertical="center"/>
      <protection locked="0"/>
    </xf>
    <xf numFmtId="177" fontId="5" fillId="3" borderId="55" xfId="0" applyNumberFormat="1" applyFont="1" applyFill="1" applyBorder="1" applyAlignment="1" applyProtection="1">
      <alignment horizontal="center" vertical="center"/>
      <protection locked="0"/>
    </xf>
    <xf numFmtId="0" fontId="15" fillId="0" borderId="80" xfId="0" applyFont="1" applyBorder="1" applyAlignment="1" applyProtection="1">
      <alignment horizontal="center" vertical="center" shrinkToFit="1"/>
    </xf>
    <xf numFmtId="0" fontId="5" fillId="0" borderId="56" xfId="0" applyFont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shrinkToFit="1"/>
    </xf>
    <xf numFmtId="0" fontId="5" fillId="0" borderId="55" xfId="0" applyFont="1" applyBorder="1" applyAlignment="1" applyProtection="1">
      <alignment horizontal="center" vertical="center" shrinkToFit="1"/>
    </xf>
    <xf numFmtId="0" fontId="5" fillId="3" borderId="56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</xf>
    <xf numFmtId="0" fontId="5" fillId="0" borderId="86" xfId="0" applyFont="1" applyBorder="1" applyAlignment="1" applyProtection="1">
      <alignment horizontal="center" vertical="center"/>
    </xf>
    <xf numFmtId="38" fontId="5" fillId="0" borderId="87" xfId="1" applyFont="1" applyBorder="1" applyAlignment="1" applyProtection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36" fillId="3" borderId="10" xfId="0" applyFont="1" applyFill="1" applyBorder="1" applyAlignment="1" applyProtection="1">
      <alignment horizontal="center" vertical="center"/>
      <protection locked="0"/>
    </xf>
    <xf numFmtId="0" fontId="36" fillId="3" borderId="16" xfId="0" applyFont="1" applyFill="1" applyBorder="1" applyAlignment="1" applyProtection="1">
      <alignment horizontal="center" vertical="center"/>
      <protection locked="0"/>
    </xf>
    <xf numFmtId="0" fontId="36" fillId="3" borderId="3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56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0" borderId="41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 wrapText="1"/>
    </xf>
    <xf numFmtId="0" fontId="5" fillId="10" borderId="35" xfId="0" applyFont="1" applyFill="1" applyBorder="1" applyAlignment="1" applyProtection="1">
      <alignment horizontal="center" vertical="center"/>
    </xf>
    <xf numFmtId="0" fontId="5" fillId="10" borderId="39" xfId="0" applyFont="1" applyFill="1" applyBorder="1" applyAlignment="1" applyProtection="1">
      <alignment horizontal="center" vertical="center"/>
    </xf>
    <xf numFmtId="0" fontId="5" fillId="10" borderId="4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61" xfId="0" applyFont="1" applyFill="1" applyBorder="1" applyAlignment="1" applyProtection="1">
      <alignment horizontal="center" vertical="center"/>
    </xf>
    <xf numFmtId="0" fontId="15" fillId="0" borderId="84" xfId="0" applyFont="1" applyBorder="1" applyAlignment="1" applyProtection="1">
      <alignment horizontal="center" vertical="center" wrapText="1" shrinkToFit="1"/>
    </xf>
    <xf numFmtId="0" fontId="15" fillId="0" borderId="24" xfId="0" applyFont="1" applyBorder="1" applyAlignment="1" applyProtection="1">
      <alignment horizontal="center" vertical="center" wrapText="1" shrinkToFit="1"/>
    </xf>
    <xf numFmtId="0" fontId="15" fillId="0" borderId="27" xfId="0" applyFont="1" applyBorder="1" applyAlignment="1" applyProtection="1">
      <alignment horizontal="center" vertical="center" wrapText="1" shrinkToFit="1"/>
    </xf>
    <xf numFmtId="0" fontId="12" fillId="10" borderId="84" xfId="0" applyNumberFormat="1" applyFont="1" applyFill="1" applyBorder="1" applyAlignment="1" applyProtection="1">
      <alignment horizontal="center" vertical="center"/>
      <protection locked="0"/>
    </xf>
    <xf numFmtId="0" fontId="12" fillId="10" borderId="24" xfId="0" applyNumberFormat="1" applyFont="1" applyFill="1" applyBorder="1" applyAlignment="1" applyProtection="1">
      <alignment horizontal="center" vertical="center"/>
      <protection locked="0"/>
    </xf>
    <xf numFmtId="0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0" xfId="0" applyFont="1" applyFill="1" applyBorder="1" applyAlignment="1" applyProtection="1">
      <alignment horizontal="center" vertical="center"/>
    </xf>
    <xf numFmtId="0" fontId="13" fillId="9" borderId="61" xfId="0" applyFont="1" applyFill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 wrapText="1" shrinkToFit="1"/>
    </xf>
    <xf numFmtId="0" fontId="15" fillId="0" borderId="0" xfId="0" applyFont="1" applyBorder="1" applyAlignment="1" applyProtection="1">
      <alignment horizontal="center" vertical="center" wrapText="1" shrinkToFit="1"/>
    </xf>
    <xf numFmtId="0" fontId="12" fillId="10" borderId="81" xfId="0" applyNumberFormat="1" applyFont="1" applyFill="1" applyBorder="1" applyAlignment="1" applyProtection="1">
      <alignment horizontal="center" vertical="center"/>
      <protection locked="0"/>
    </xf>
    <xf numFmtId="0" fontId="12" fillId="10" borderId="33" xfId="0" applyNumberFormat="1" applyFont="1" applyFill="1" applyBorder="1" applyAlignment="1" applyProtection="1">
      <alignment horizontal="center" vertical="center"/>
      <protection locked="0"/>
    </xf>
    <xf numFmtId="0" fontId="12" fillId="0" borderId="15" xfId="0" applyNumberFormat="1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  <protection locked="0"/>
    </xf>
    <xf numFmtId="0" fontId="12" fillId="0" borderId="17" xfId="0" applyNumberFormat="1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</xf>
    <xf numFmtId="0" fontId="13" fillId="3" borderId="23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61" xfId="0" applyFont="1" applyFill="1" applyBorder="1" applyAlignment="1" applyProtection="1">
      <alignment horizontal="center" vertical="center"/>
      <protection locked="0"/>
    </xf>
    <xf numFmtId="0" fontId="13" fillId="9" borderId="21" xfId="0" applyFont="1" applyFill="1" applyBorder="1" applyAlignment="1" applyProtection="1">
      <alignment horizontal="center" vertical="center"/>
      <protection locked="0"/>
    </xf>
    <xf numFmtId="0" fontId="13" fillId="9" borderId="23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9" borderId="9" xfId="0" applyFont="1" applyFill="1" applyBorder="1" applyAlignment="1" applyProtection="1">
      <alignment horizontal="center" vertical="center"/>
      <protection locked="0"/>
    </xf>
    <xf numFmtId="0" fontId="13" fillId="9" borderId="10" xfId="0" applyFont="1" applyFill="1" applyBorder="1" applyAlignment="1" applyProtection="1">
      <alignment horizontal="center" vertical="center"/>
      <protection locked="0"/>
    </xf>
    <xf numFmtId="0" fontId="13" fillId="9" borderId="61" xfId="0" applyFont="1" applyFill="1" applyBorder="1" applyAlignment="1" applyProtection="1">
      <alignment horizontal="center" vertical="center"/>
      <protection locked="0"/>
    </xf>
    <xf numFmtId="0" fontId="15" fillId="0" borderId="81" xfId="0" applyFont="1" applyBorder="1" applyAlignment="1" applyProtection="1">
      <alignment horizontal="center" vertical="center" wrapText="1" shrinkToFit="1"/>
    </xf>
    <xf numFmtId="0" fontId="15" fillId="0" borderId="33" xfId="0" applyFont="1" applyBorder="1" applyAlignment="1" applyProtection="1">
      <alignment horizontal="center" vertical="center" wrapText="1" shrinkToFit="1"/>
    </xf>
    <xf numFmtId="0" fontId="15" fillId="0" borderId="34" xfId="0" applyFont="1" applyBorder="1" applyAlignment="1" applyProtection="1">
      <alignment horizontal="center" vertical="center" wrapText="1" shrinkToFit="1"/>
    </xf>
    <xf numFmtId="0" fontId="12" fillId="0" borderId="30" xfId="0" applyNumberFormat="1" applyFont="1" applyFill="1" applyBorder="1" applyAlignment="1" applyProtection="1">
      <alignment horizontal="center" vertical="center"/>
      <protection locked="0"/>
    </xf>
    <xf numFmtId="0" fontId="12" fillId="0" borderId="31" xfId="0" applyNumberFormat="1" applyFont="1" applyFill="1" applyBorder="1" applyAlignment="1" applyProtection="1">
      <alignment horizontal="center" vertical="center"/>
      <protection locked="0"/>
    </xf>
    <xf numFmtId="0" fontId="12" fillId="0" borderId="3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34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10" borderId="41" xfId="0" applyFont="1" applyFill="1" applyBorder="1" applyAlignment="1" applyProtection="1">
      <alignment horizontal="center" vertical="center"/>
    </xf>
    <xf numFmtId="0" fontId="13" fillId="10" borderId="37" xfId="0" applyFont="1" applyFill="1" applyBorder="1" applyAlignment="1" applyProtection="1">
      <alignment horizontal="center" vertical="center"/>
    </xf>
    <xf numFmtId="0" fontId="13" fillId="10" borderId="68" xfId="0" applyFont="1" applyFill="1" applyBorder="1" applyAlignment="1" applyProtection="1">
      <alignment horizontal="center" vertical="center"/>
    </xf>
    <xf numFmtId="38" fontId="11" fillId="10" borderId="41" xfId="0" applyNumberFormat="1" applyFont="1" applyFill="1" applyBorder="1" applyAlignment="1" applyProtection="1">
      <alignment horizontal="center" vertical="center"/>
    </xf>
    <xf numFmtId="38" fontId="11" fillId="10" borderId="37" xfId="0" applyNumberFormat="1" applyFont="1" applyFill="1" applyBorder="1" applyAlignment="1" applyProtection="1">
      <alignment horizontal="center" vertical="center"/>
    </xf>
    <xf numFmtId="38" fontId="11" fillId="10" borderId="68" xfId="0" applyNumberFormat="1" applyFont="1" applyFill="1" applyBorder="1" applyAlignment="1" applyProtection="1">
      <alignment horizontal="center" vertical="center"/>
    </xf>
    <xf numFmtId="0" fontId="13" fillId="11" borderId="79" xfId="0" applyFont="1" applyFill="1" applyBorder="1" applyAlignment="1" applyProtection="1">
      <alignment horizontal="center" vertical="center"/>
    </xf>
    <xf numFmtId="0" fontId="13" fillId="11" borderId="80" xfId="0" applyFont="1" applyFill="1" applyBorder="1" applyAlignment="1" applyProtection="1">
      <alignment horizontal="center" vertical="center"/>
    </xf>
    <xf numFmtId="38" fontId="11" fillId="11" borderId="80" xfId="0" applyNumberFormat="1" applyFont="1" applyFill="1" applyBorder="1" applyAlignment="1" applyProtection="1">
      <alignment horizontal="center" vertical="center"/>
    </xf>
    <xf numFmtId="38" fontId="11" fillId="11" borderId="83" xfId="0" applyNumberFormat="1" applyFont="1" applyFill="1" applyBorder="1" applyAlignment="1" applyProtection="1">
      <alignment horizontal="center" vertical="center"/>
    </xf>
    <xf numFmtId="0" fontId="44" fillId="13" borderId="0" xfId="2" applyFont="1" applyFill="1" applyAlignment="1" applyProtection="1">
      <alignment vertical="center" wrapText="1"/>
    </xf>
    <xf numFmtId="0" fontId="45" fillId="13" borderId="0" xfId="0" applyFont="1" applyFill="1" applyAlignment="1">
      <alignment vertical="center" wrapText="1"/>
    </xf>
    <xf numFmtId="0" fontId="7" fillId="3" borderId="73" xfId="2" applyFont="1" applyFill="1" applyBorder="1" applyAlignment="1" applyProtection="1">
      <alignment horizontal="center" vertical="center"/>
      <protection locked="0"/>
    </xf>
    <xf numFmtId="0" fontId="7" fillId="3" borderId="19" xfId="2" applyFont="1" applyFill="1" applyBorder="1" applyAlignment="1" applyProtection="1">
      <alignment horizontal="center" vertical="center"/>
      <protection locked="0"/>
    </xf>
    <xf numFmtId="0" fontId="7" fillId="3" borderId="64" xfId="2" applyFont="1" applyFill="1" applyBorder="1" applyAlignment="1" applyProtection="1">
      <alignment horizontal="center" vertical="center"/>
      <protection locked="0"/>
    </xf>
    <xf numFmtId="0" fontId="7" fillId="0" borderId="73" xfId="2" applyFont="1" applyBorder="1" applyAlignment="1" applyProtection="1">
      <alignment horizontal="center" vertical="center"/>
    </xf>
    <xf numFmtId="0" fontId="7" fillId="0" borderId="19" xfId="2" applyFont="1" applyBorder="1" applyAlignment="1" applyProtection="1">
      <alignment horizontal="center" vertical="center"/>
    </xf>
    <xf numFmtId="0" fontId="7" fillId="0" borderId="64" xfId="2" applyFont="1" applyBorder="1" applyAlignment="1" applyProtection="1">
      <alignment horizontal="center" vertical="center"/>
    </xf>
    <xf numFmtId="183" fontId="5" fillId="0" borderId="71" xfId="2" applyNumberFormat="1" applyFont="1" applyBorder="1" applyAlignment="1" applyProtection="1">
      <alignment horizontal="center" vertical="center"/>
    </xf>
    <xf numFmtId="183" fontId="5" fillId="0" borderId="16" xfId="2" applyNumberFormat="1" applyFont="1" applyBorder="1" applyAlignment="1" applyProtection="1">
      <alignment horizontal="center" vertical="center"/>
    </xf>
    <xf numFmtId="0" fontId="37" fillId="0" borderId="5" xfId="2" applyFont="1" applyBorder="1" applyAlignment="1" applyProtection="1">
      <alignment horizontal="center" vertical="center"/>
    </xf>
    <xf numFmtId="0" fontId="37" fillId="0" borderId="6" xfId="2" applyFont="1" applyBorder="1" applyAlignment="1" applyProtection="1">
      <alignment horizontal="center" vertical="center"/>
    </xf>
    <xf numFmtId="0" fontId="37" fillId="0" borderId="49" xfId="2" applyFont="1" applyBorder="1" applyAlignment="1" applyProtection="1">
      <alignment horizontal="center" vertical="center"/>
    </xf>
    <xf numFmtId="0" fontId="37" fillId="0" borderId="50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49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50" xfId="2" applyFont="1" applyBorder="1" applyAlignment="1" applyProtection="1">
      <alignment horizontal="center" vertical="center"/>
    </xf>
    <xf numFmtId="0" fontId="37" fillId="0" borderId="71" xfId="2" applyFont="1" applyBorder="1" applyAlignment="1" applyProtection="1">
      <alignment horizontal="center" vertical="center"/>
    </xf>
    <xf numFmtId="0" fontId="37" fillId="0" borderId="16" xfId="2" applyFont="1" applyBorder="1" applyAlignment="1" applyProtection="1">
      <alignment horizontal="center" vertical="center"/>
    </xf>
    <xf numFmtId="183" fontId="5" fillId="0" borderId="5" xfId="2" applyNumberFormat="1" applyFont="1" applyBorder="1" applyAlignment="1" applyProtection="1">
      <alignment horizontal="center" vertical="center" wrapText="1"/>
    </xf>
    <xf numFmtId="183" fontId="5" fillId="0" borderId="0" xfId="2" applyNumberFormat="1" applyFont="1" applyBorder="1" applyAlignment="1" applyProtection="1">
      <alignment horizontal="center" vertical="center"/>
    </xf>
    <xf numFmtId="183" fontId="5" fillId="0" borderId="6" xfId="2" applyNumberFormat="1" applyFont="1" applyBorder="1" applyAlignment="1" applyProtection="1">
      <alignment horizontal="center" vertical="center"/>
    </xf>
    <xf numFmtId="183" fontId="5" fillId="0" borderId="49" xfId="2" applyNumberFormat="1" applyFont="1" applyBorder="1" applyAlignment="1" applyProtection="1">
      <alignment horizontal="center" vertical="center"/>
    </xf>
    <xf numFmtId="183" fontId="5" fillId="0" borderId="1" xfId="2" applyNumberFormat="1" applyFont="1" applyBorder="1" applyAlignment="1" applyProtection="1">
      <alignment horizontal="center" vertical="center"/>
    </xf>
    <xf numFmtId="183" fontId="5" fillId="0" borderId="50" xfId="2" applyNumberFormat="1" applyFont="1" applyBorder="1" applyAlignment="1" applyProtection="1">
      <alignment horizontal="center" vertical="center"/>
    </xf>
    <xf numFmtId="0" fontId="7" fillId="0" borderId="101" xfId="2" applyFont="1" applyBorder="1" applyAlignment="1" applyProtection="1">
      <alignment horizontal="center" vertical="center"/>
    </xf>
    <xf numFmtId="0" fontId="7" fillId="0" borderId="104" xfId="2" applyFont="1" applyBorder="1" applyAlignment="1" applyProtection="1">
      <alignment horizontal="center" vertical="center"/>
    </xf>
    <xf numFmtId="183" fontId="5" fillId="0" borderId="5" xfId="2" applyNumberFormat="1" applyFont="1" applyBorder="1" applyAlignment="1" applyProtection="1">
      <alignment horizontal="center" vertical="center"/>
    </xf>
    <xf numFmtId="0" fontId="7" fillId="0" borderId="79" xfId="2" applyFont="1" applyBorder="1" applyAlignment="1" applyProtection="1">
      <alignment horizontal="center" vertical="center"/>
    </xf>
    <xf numFmtId="0" fontId="7" fillId="0" borderId="80" xfId="2" applyFont="1" applyBorder="1" applyAlignment="1" applyProtection="1">
      <alignment horizontal="center" vertical="center"/>
    </xf>
    <xf numFmtId="0" fontId="19" fillId="0" borderId="80" xfId="2" applyNumberFormat="1" applyFont="1" applyBorder="1" applyAlignment="1" applyProtection="1">
      <alignment horizontal="center" vertical="center"/>
    </xf>
    <xf numFmtId="183" fontId="19" fillId="0" borderId="56" xfId="2" applyNumberFormat="1" applyFont="1" applyBorder="1" applyAlignment="1" applyProtection="1">
      <alignment horizontal="center" vertical="center"/>
    </xf>
    <xf numFmtId="183" fontId="19" fillId="0" borderId="23" xfId="2" applyNumberFormat="1" applyFont="1" applyBorder="1" applyAlignment="1" applyProtection="1">
      <alignment horizontal="center" vertical="center"/>
    </xf>
    <xf numFmtId="183" fontId="19" fillId="0" borderId="55" xfId="2" applyNumberFormat="1" applyFont="1" applyBorder="1" applyAlignment="1" applyProtection="1">
      <alignment horizontal="center" vertical="center"/>
    </xf>
    <xf numFmtId="0" fontId="7" fillId="0" borderId="103" xfId="2" applyFont="1" applyBorder="1" applyAlignment="1" applyProtection="1">
      <alignment horizontal="center" vertical="center"/>
    </xf>
    <xf numFmtId="0" fontId="3" fillId="3" borderId="18" xfId="2" applyFont="1" applyFill="1" applyBorder="1" applyAlignment="1" applyProtection="1">
      <alignment horizontal="center" vertical="center" wrapText="1"/>
      <protection locked="0"/>
    </xf>
    <xf numFmtId="0" fontId="3" fillId="3" borderId="19" xfId="2" applyFont="1" applyFill="1" applyBorder="1" applyAlignment="1" applyProtection="1">
      <alignment horizontal="center" vertical="center" wrapText="1"/>
      <protection locked="0"/>
    </xf>
    <xf numFmtId="0" fontId="3" fillId="3" borderId="64" xfId="2" applyFont="1" applyFill="1" applyBorder="1" applyAlignment="1" applyProtection="1">
      <alignment horizontal="center" vertical="center" wrapText="1"/>
      <protection locked="0"/>
    </xf>
    <xf numFmtId="0" fontId="37" fillId="0" borderId="73" xfId="2" applyFont="1" applyBorder="1" applyAlignment="1" applyProtection="1">
      <alignment horizontal="center" vertical="center" wrapText="1"/>
    </xf>
    <xf numFmtId="0" fontId="37" fillId="0" borderId="20" xfId="2" applyFont="1" applyBorder="1" applyAlignment="1" applyProtection="1">
      <alignment horizontal="center" vertical="center" wrapText="1"/>
    </xf>
    <xf numFmtId="182" fontId="13" fillId="3" borderId="70" xfId="2" applyNumberFormat="1" applyFont="1" applyFill="1" applyBorder="1" applyAlignment="1" applyProtection="1">
      <alignment horizontal="center" vertical="center"/>
      <protection locked="0"/>
    </xf>
    <xf numFmtId="182" fontId="13" fillId="3" borderId="71" xfId="2" applyNumberFormat="1" applyFont="1" applyFill="1" applyBorder="1" applyAlignment="1" applyProtection="1">
      <alignment horizontal="center" vertical="center"/>
      <protection locked="0"/>
    </xf>
    <xf numFmtId="0" fontId="13" fillId="0" borderId="71" xfId="2" applyNumberFormat="1" applyFont="1" applyFill="1" applyBorder="1" applyAlignment="1" applyProtection="1">
      <alignment horizontal="center" vertical="center"/>
      <protection locked="0"/>
    </xf>
    <xf numFmtId="0" fontId="13" fillId="0" borderId="72" xfId="2" applyNumberFormat="1" applyFont="1" applyFill="1" applyBorder="1" applyAlignment="1" applyProtection="1">
      <alignment horizontal="center" vertical="center"/>
      <protection locked="0"/>
    </xf>
    <xf numFmtId="182" fontId="10" fillId="3" borderId="70" xfId="2" applyNumberFormat="1" applyFont="1" applyFill="1" applyBorder="1" applyAlignment="1" applyProtection="1">
      <alignment horizontal="center" vertical="center"/>
      <protection locked="0"/>
    </xf>
    <xf numFmtId="182" fontId="10" fillId="3" borderId="71" xfId="2" applyNumberFormat="1" applyFont="1" applyFill="1" applyBorder="1" applyAlignment="1" applyProtection="1">
      <alignment horizontal="center" vertical="center"/>
      <protection locked="0"/>
    </xf>
    <xf numFmtId="0" fontId="10" fillId="0" borderId="71" xfId="2" applyNumberFormat="1" applyFont="1" applyFill="1" applyBorder="1" applyAlignment="1" applyProtection="1">
      <alignment horizontal="center" vertical="center"/>
      <protection locked="0"/>
    </xf>
    <xf numFmtId="0" fontId="10" fillId="0" borderId="72" xfId="2" applyNumberFormat="1" applyFont="1" applyFill="1" applyBorder="1" applyAlignment="1" applyProtection="1">
      <alignment horizontal="center" vertical="center"/>
      <protection locked="0"/>
    </xf>
    <xf numFmtId="0" fontId="37" fillId="0" borderId="99" xfId="2" applyFont="1" applyBorder="1" applyAlignment="1" applyProtection="1">
      <alignment horizontal="center" vertical="center" wrapText="1"/>
    </xf>
    <xf numFmtId="0" fontId="37" fillId="0" borderId="100" xfId="2" applyFont="1" applyBorder="1" applyAlignment="1" applyProtection="1">
      <alignment horizontal="center" vertical="center" wrapText="1"/>
    </xf>
    <xf numFmtId="49" fontId="10" fillId="0" borderId="71" xfId="2" applyNumberFormat="1" applyFont="1" applyFill="1" applyBorder="1" applyAlignment="1" applyProtection="1">
      <alignment horizontal="center" vertical="center"/>
      <protection locked="0"/>
    </xf>
    <xf numFmtId="49" fontId="10" fillId="0" borderId="72" xfId="2" applyNumberFormat="1" applyFont="1" applyFill="1" applyBorder="1" applyAlignment="1" applyProtection="1">
      <alignment horizontal="center" vertical="center"/>
      <protection locked="0"/>
    </xf>
    <xf numFmtId="0" fontId="13" fillId="0" borderId="0" xfId="2" applyFont="1" applyBorder="1" applyAlignment="1" applyProtection="1">
      <alignment horizontal="left" vertical="center" wrapText="1"/>
    </xf>
    <xf numFmtId="0" fontId="13" fillId="0" borderId="0" xfId="2" applyFont="1" applyAlignment="1" applyProtection="1">
      <alignment horizontal="left" vertical="center" wrapText="1"/>
    </xf>
    <xf numFmtId="0" fontId="3" fillId="3" borderId="28" xfId="2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50" xfId="2" applyFont="1" applyFill="1" applyBorder="1" applyAlignment="1" applyProtection="1">
      <alignment horizontal="center" vertical="center" wrapText="1"/>
      <protection locked="0"/>
    </xf>
    <xf numFmtId="0" fontId="7" fillId="0" borderId="12" xfId="2" applyFont="1" applyBorder="1" applyAlignment="1" applyProtection="1">
      <alignment horizontal="center" vertical="center" wrapText="1"/>
    </xf>
    <xf numFmtId="0" fontId="7" fillId="0" borderId="8" xfId="2" applyFont="1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29" xfId="2" applyFont="1" applyBorder="1" applyAlignment="1" applyProtection="1">
      <alignment horizontal="center" vertical="center" wrapText="1"/>
    </xf>
    <xf numFmtId="0" fontId="13" fillId="0" borderId="13" xfId="2" applyFont="1" applyBorder="1" applyAlignment="1" applyProtection="1">
      <alignment horizontal="left" vertical="center" wrapText="1"/>
    </xf>
    <xf numFmtId="0" fontId="7" fillId="0" borderId="15" xfId="2" applyFont="1" applyBorder="1" applyAlignment="1" applyProtection="1">
      <alignment horizontal="center" vertical="center" wrapText="1"/>
    </xf>
    <xf numFmtId="0" fontId="7" fillId="0" borderId="16" xfId="2" applyFont="1" applyBorder="1" applyAlignment="1" applyProtection="1">
      <alignment horizontal="center" vertical="center" wrapText="1"/>
    </xf>
    <xf numFmtId="0" fontId="7" fillId="0" borderId="17" xfId="2" applyFont="1" applyBorder="1" applyAlignment="1" applyProtection="1">
      <alignment horizontal="center" vertical="center" wrapText="1"/>
    </xf>
    <xf numFmtId="0" fontId="7" fillId="3" borderId="30" xfId="2" applyNumberFormat="1" applyFont="1" applyFill="1" applyBorder="1" applyAlignment="1" applyProtection="1">
      <alignment horizontal="center" vertical="center" wrapText="1"/>
    </xf>
    <xf numFmtId="0" fontId="7" fillId="3" borderId="31" xfId="2" applyNumberFormat="1" applyFont="1" applyFill="1" applyBorder="1" applyAlignment="1" applyProtection="1">
      <alignment horizontal="center" vertical="center" wrapText="1"/>
    </xf>
    <xf numFmtId="0" fontId="7" fillId="3" borderId="32" xfId="2" applyNumberFormat="1" applyFont="1" applyFill="1" applyBorder="1" applyAlignment="1" applyProtection="1">
      <alignment horizontal="center" vertical="center" wrapText="1"/>
    </xf>
    <xf numFmtId="0" fontId="6" fillId="3" borderId="2" xfId="2" applyFont="1" applyFill="1" applyBorder="1" applyAlignment="1" applyProtection="1">
      <alignment horizontal="left" vertical="center" wrapText="1"/>
      <protection locked="0"/>
    </xf>
    <xf numFmtId="0" fontId="6" fillId="3" borderId="3" xfId="2" applyFont="1" applyFill="1" applyBorder="1" applyAlignment="1" applyProtection="1">
      <alignment horizontal="left" vertical="center" wrapText="1"/>
      <protection locked="0"/>
    </xf>
    <xf numFmtId="0" fontId="6" fillId="3" borderId="63" xfId="2" applyFont="1" applyFill="1" applyBorder="1" applyAlignment="1" applyProtection="1">
      <alignment horizontal="left" vertical="center" wrapText="1"/>
      <protection locked="0"/>
    </xf>
    <xf numFmtId="0" fontId="6" fillId="3" borderId="56" xfId="2" applyFont="1" applyFill="1" applyBorder="1" applyAlignment="1" applyProtection="1">
      <alignment horizontal="left" vertical="center" wrapText="1"/>
      <protection locked="0"/>
    </xf>
    <xf numFmtId="0" fontId="6" fillId="3" borderId="23" xfId="2" applyFont="1" applyFill="1" applyBorder="1" applyAlignment="1" applyProtection="1">
      <alignment horizontal="left" vertical="center" wrapText="1"/>
      <protection locked="0"/>
    </xf>
    <xf numFmtId="0" fontId="6" fillId="3" borderId="22" xfId="2" applyFont="1" applyFill="1" applyBorder="1" applyAlignment="1" applyProtection="1">
      <alignment horizontal="left" vertical="center" wrapText="1"/>
      <protection locked="0"/>
    </xf>
    <xf numFmtId="0" fontId="25" fillId="3" borderId="56" xfId="2" applyFont="1" applyFill="1" applyBorder="1" applyAlignment="1" applyProtection="1">
      <alignment horizontal="center" vertical="center"/>
      <protection locked="0"/>
    </xf>
    <xf numFmtId="0" fontId="25" fillId="3" borderId="23" xfId="2" applyFont="1" applyFill="1" applyBorder="1" applyAlignment="1" applyProtection="1">
      <alignment horizontal="center" vertical="center"/>
      <protection locked="0"/>
    </xf>
    <xf numFmtId="0" fontId="25" fillId="3" borderId="55" xfId="2" applyFont="1" applyFill="1" applyBorder="1" applyAlignment="1" applyProtection="1">
      <alignment horizontal="center" vertical="center"/>
      <protection locked="0"/>
    </xf>
    <xf numFmtId="0" fontId="25" fillId="3" borderId="56" xfId="2" applyFont="1" applyFill="1" applyBorder="1" applyAlignment="1" applyProtection="1">
      <alignment horizontal="center" vertical="center" shrinkToFit="1"/>
      <protection locked="0"/>
    </xf>
    <xf numFmtId="0" fontId="25" fillId="3" borderId="23" xfId="2" applyFont="1" applyFill="1" applyBorder="1" applyAlignment="1" applyProtection="1">
      <alignment horizontal="center" vertical="center" shrinkToFit="1"/>
      <protection locked="0"/>
    </xf>
    <xf numFmtId="0" fontId="25" fillId="3" borderId="55" xfId="2" applyFont="1" applyFill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 applyProtection="1">
      <alignment horizontal="center" vertical="center" textRotation="255"/>
    </xf>
    <xf numFmtId="0" fontId="7" fillId="0" borderId="28" xfId="2" applyFont="1" applyBorder="1" applyAlignment="1" applyProtection="1">
      <alignment horizontal="center" vertical="center" textRotation="255"/>
    </xf>
    <xf numFmtId="0" fontId="7" fillId="0" borderId="90" xfId="2" applyFont="1" applyBorder="1" applyAlignment="1" applyProtection="1">
      <alignment horizontal="center" vertical="center" textRotation="255"/>
    </xf>
    <xf numFmtId="0" fontId="5" fillId="0" borderId="72" xfId="0" applyFont="1" applyBorder="1" applyProtection="1"/>
    <xf numFmtId="0" fontId="7" fillId="0" borderId="9" xfId="2" applyFont="1" applyBorder="1" applyAlignment="1" applyProtection="1">
      <alignment horizontal="center" vertical="center"/>
    </xf>
    <xf numFmtId="0" fontId="7" fillId="0" borderId="10" xfId="2" applyFont="1" applyBorder="1" applyAlignment="1" applyProtection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17" fillId="0" borderId="12" xfId="2" applyFont="1" applyBorder="1" applyAlignment="1" applyProtection="1">
      <alignment horizontal="center" vertical="center" textRotation="255"/>
    </xf>
    <xf numFmtId="0" fontId="17" fillId="0" borderId="1" xfId="2" applyFont="1" applyBorder="1" applyAlignment="1" applyProtection="1">
      <alignment horizontal="center" vertical="center" textRotation="255"/>
    </xf>
    <xf numFmtId="0" fontId="17" fillId="0" borderId="7" xfId="2" applyFont="1" applyBorder="1" applyAlignment="1" applyProtection="1">
      <alignment horizontal="center" vertical="center" wrapText="1"/>
    </xf>
    <xf numFmtId="0" fontId="17" fillId="0" borderId="28" xfId="2" applyFont="1" applyBorder="1" applyAlignment="1" applyProtection="1">
      <alignment horizontal="center" vertical="center" wrapText="1"/>
    </xf>
    <xf numFmtId="0" fontId="7" fillId="0" borderId="9" xfId="2" applyFont="1" applyBorder="1" applyAlignment="1" applyProtection="1">
      <alignment horizontal="center" vertical="center" wrapText="1"/>
    </xf>
    <xf numFmtId="0" fontId="7" fillId="0" borderId="10" xfId="2" applyFont="1" applyBorder="1" applyAlignment="1" applyProtection="1">
      <alignment horizontal="center" vertical="center" wrapText="1"/>
    </xf>
    <xf numFmtId="0" fontId="7" fillId="0" borderId="11" xfId="2" applyFont="1" applyBorder="1" applyAlignment="1" applyProtection="1">
      <alignment horizontal="center" vertical="center" wrapText="1"/>
    </xf>
    <xf numFmtId="0" fontId="7" fillId="0" borderId="62" xfId="2" applyFont="1" applyBorder="1" applyAlignment="1" applyProtection="1">
      <alignment horizontal="center" vertical="center" wrapText="1"/>
    </xf>
    <xf numFmtId="0" fontId="7" fillId="0" borderId="3" xfId="2" applyFont="1" applyBorder="1" applyAlignment="1" applyProtection="1">
      <alignment horizontal="center" vertical="center" wrapText="1"/>
    </xf>
    <xf numFmtId="0" fontId="7" fillId="0" borderId="21" xfId="2" applyFont="1" applyBorder="1" applyAlignment="1" applyProtection="1">
      <alignment horizontal="center" vertical="center" wrapText="1"/>
    </xf>
    <xf numFmtId="0" fontId="7" fillId="0" borderId="23" xfId="2" applyFont="1" applyBorder="1" applyAlignment="1" applyProtection="1">
      <alignment horizontal="center" vertical="center" wrapText="1"/>
    </xf>
    <xf numFmtId="0" fontId="17" fillId="0" borderId="2" xfId="2" applyFont="1" applyBorder="1" applyAlignment="1" applyProtection="1">
      <alignment horizontal="center" vertical="center" wrapText="1"/>
    </xf>
    <xf numFmtId="0" fontId="17" fillId="0" borderId="3" xfId="2" applyFont="1" applyBorder="1" applyAlignment="1" applyProtection="1">
      <alignment horizontal="center" vertical="center" wrapText="1"/>
    </xf>
    <xf numFmtId="0" fontId="17" fillId="0" borderId="4" xfId="2" applyFont="1" applyBorder="1" applyAlignment="1" applyProtection="1">
      <alignment horizontal="center" vertical="center" wrapText="1"/>
    </xf>
    <xf numFmtId="0" fontId="17" fillId="0" borderId="56" xfId="2" applyFont="1" applyBorder="1" applyAlignment="1" applyProtection="1">
      <alignment horizontal="center" vertical="center" wrapText="1"/>
    </xf>
    <xf numFmtId="0" fontId="17" fillId="0" borderId="23" xfId="2" applyFont="1" applyBorder="1" applyAlignment="1" applyProtection="1">
      <alignment horizontal="center" vertical="center" wrapText="1"/>
    </xf>
    <xf numFmtId="0" fontId="17" fillId="0" borderId="55" xfId="2" applyFont="1" applyBorder="1" applyAlignment="1" applyProtection="1">
      <alignment horizontal="center" vertical="center" wrapText="1"/>
    </xf>
    <xf numFmtId="0" fontId="7" fillId="0" borderId="73" xfId="2" applyFont="1" applyFill="1" applyBorder="1" applyAlignment="1" applyProtection="1">
      <alignment horizontal="center" vertical="center"/>
    </xf>
    <xf numFmtId="0" fontId="7" fillId="0" borderId="19" xfId="2" applyFont="1" applyFill="1" applyBorder="1" applyAlignment="1" applyProtection="1">
      <alignment horizontal="center" vertical="center"/>
    </xf>
    <xf numFmtId="0" fontId="7" fillId="0" borderId="64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/>
    </xf>
    <xf numFmtId="0" fontId="7" fillId="0" borderId="73" xfId="2" applyFont="1" applyFill="1" applyBorder="1" applyAlignment="1" applyProtection="1">
      <alignment horizontal="center" vertical="center" shrinkToFit="1"/>
    </xf>
    <xf numFmtId="0" fontId="7" fillId="0" borderId="19" xfId="2" applyFont="1" applyFill="1" applyBorder="1" applyAlignment="1" applyProtection="1">
      <alignment horizontal="center" vertical="center" shrinkToFit="1"/>
    </xf>
    <xf numFmtId="0" fontId="7" fillId="0" borderId="64" xfId="2" applyFont="1" applyFill="1" applyBorder="1" applyAlignment="1" applyProtection="1">
      <alignment horizontal="center" vertical="center" shrinkToFit="1"/>
    </xf>
    <xf numFmtId="0" fontId="7" fillId="0" borderId="2" xfId="2" applyFont="1" applyBorder="1" applyAlignment="1" applyProtection="1">
      <alignment horizontal="center" vertical="center" wrapText="1"/>
    </xf>
    <xf numFmtId="0" fontId="7" fillId="0" borderId="4" xfId="2" applyFont="1" applyBorder="1" applyAlignment="1" applyProtection="1">
      <alignment horizontal="center" vertical="center" wrapText="1"/>
    </xf>
    <xf numFmtId="0" fontId="7" fillId="0" borderId="56" xfId="2" applyFont="1" applyBorder="1" applyAlignment="1" applyProtection="1">
      <alignment horizontal="center" vertical="center" wrapText="1"/>
    </xf>
    <xf numFmtId="0" fontId="7" fillId="0" borderId="55" xfId="2" applyFont="1" applyBorder="1" applyAlignment="1" applyProtection="1">
      <alignment horizontal="center" vertical="center" wrapText="1"/>
    </xf>
    <xf numFmtId="0" fontId="11" fillId="3" borderId="89" xfId="2" applyFont="1" applyFill="1" applyBorder="1" applyAlignment="1" applyProtection="1">
      <alignment horizontal="center" vertical="center"/>
      <protection locked="0"/>
    </xf>
    <xf numFmtId="0" fontId="11" fillId="3" borderId="71" xfId="2" applyFont="1" applyFill="1" applyBorder="1" applyAlignment="1" applyProtection="1">
      <alignment horizontal="center" vertical="center"/>
      <protection locked="0"/>
    </xf>
    <xf numFmtId="0" fontId="11" fillId="3" borderId="90" xfId="2" applyFont="1" applyFill="1" applyBorder="1" applyAlignment="1" applyProtection="1">
      <alignment horizontal="center" vertical="center"/>
      <protection locked="0"/>
    </xf>
    <xf numFmtId="0" fontId="11" fillId="3" borderId="72" xfId="2" applyFont="1" applyFill="1" applyBorder="1" applyAlignment="1" applyProtection="1">
      <alignment horizontal="center" vertical="center"/>
      <protection locked="0"/>
    </xf>
    <xf numFmtId="0" fontId="11" fillId="3" borderId="61" xfId="2" applyFont="1" applyFill="1" applyBorder="1" applyAlignment="1" applyProtection="1">
      <alignment horizontal="center" vertical="center" shrinkToFit="1"/>
      <protection locked="0"/>
    </xf>
    <xf numFmtId="0" fontId="11" fillId="3" borderId="24" xfId="2" applyFont="1" applyFill="1" applyBorder="1" applyAlignment="1" applyProtection="1">
      <alignment horizontal="center" vertical="center" shrinkToFit="1"/>
      <protection locked="0"/>
    </xf>
    <xf numFmtId="0" fontId="7" fillId="0" borderId="43" xfId="2" applyFont="1" applyBorder="1" applyAlignment="1" applyProtection="1">
      <alignment horizontal="center" vertical="center" wrapText="1"/>
    </xf>
    <xf numFmtId="0" fontId="7" fillId="0" borderId="49" xfId="2" applyFont="1" applyBorder="1" applyAlignment="1" applyProtection="1">
      <alignment horizontal="center" vertical="center" wrapText="1"/>
    </xf>
    <xf numFmtId="0" fontId="7" fillId="3" borderId="73" xfId="2" applyFont="1" applyFill="1" applyBorder="1" applyAlignment="1" applyProtection="1">
      <alignment horizontal="center" vertical="center" shrinkToFit="1"/>
      <protection locked="0"/>
    </xf>
    <xf numFmtId="0" fontId="7" fillId="3" borderId="19" xfId="2" applyFont="1" applyFill="1" applyBorder="1" applyAlignment="1" applyProtection="1">
      <alignment horizontal="center" vertical="center" shrinkToFit="1"/>
      <protection locked="0"/>
    </xf>
    <xf numFmtId="0" fontId="11" fillId="3" borderId="10" xfId="2" applyFont="1" applyFill="1" applyBorder="1" applyAlignment="1" applyProtection="1">
      <alignment horizontal="center" vertical="center"/>
      <protection locked="0"/>
    </xf>
    <xf numFmtId="0" fontId="11" fillId="3" borderId="16" xfId="2" applyFont="1" applyFill="1" applyBorder="1" applyAlignment="1" applyProtection="1">
      <alignment horizontal="center" vertical="center"/>
      <protection locked="0"/>
    </xf>
    <xf numFmtId="0" fontId="11" fillId="3" borderId="10" xfId="2" applyFont="1" applyFill="1" applyBorder="1" applyAlignment="1" applyProtection="1">
      <alignment horizontal="center" vertical="center" wrapText="1"/>
      <protection locked="0"/>
    </xf>
    <xf numFmtId="0" fontId="11" fillId="3" borderId="16" xfId="2" applyFont="1" applyFill="1" applyBorder="1" applyAlignment="1" applyProtection="1">
      <alignment horizontal="center" vertical="center" wrapText="1"/>
      <protection locked="0"/>
    </xf>
    <xf numFmtId="0" fontId="7" fillId="0" borderId="61" xfId="2" applyFont="1" applyBorder="1" applyAlignment="1" applyProtection="1">
      <alignment horizontal="center" vertical="center" wrapText="1"/>
    </xf>
    <xf numFmtId="0" fontId="7" fillId="0" borderId="24" xfId="2" applyFont="1" applyBorder="1" applyAlignment="1" applyProtection="1">
      <alignment horizontal="center" vertical="center" wrapText="1"/>
    </xf>
    <xf numFmtId="0" fontId="7" fillId="0" borderId="51" xfId="2" applyFont="1" applyBorder="1" applyAlignment="1" applyProtection="1">
      <alignment horizontal="center" vertical="center" wrapText="1"/>
    </xf>
    <xf numFmtId="0" fontId="7" fillId="0" borderId="7" xfId="2" applyFont="1" applyBorder="1" applyAlignment="1" applyProtection="1">
      <alignment horizontal="center" vertical="center" wrapText="1"/>
    </xf>
    <xf numFmtId="0" fontId="7" fillId="0" borderId="42" xfId="2" applyFont="1" applyBorder="1" applyAlignment="1" applyProtection="1">
      <alignment horizontal="center" vertical="center" wrapText="1"/>
    </xf>
    <xf numFmtId="0" fontId="7" fillId="0" borderId="28" xfId="2" applyFont="1" applyBorder="1" applyAlignment="1" applyProtection="1">
      <alignment horizontal="center" vertical="center" wrapText="1"/>
    </xf>
    <xf numFmtId="0" fontId="7" fillId="0" borderId="50" xfId="2" applyFont="1" applyBorder="1" applyAlignment="1" applyProtection="1">
      <alignment horizontal="center" vertical="center" wrapText="1"/>
    </xf>
    <xf numFmtId="0" fontId="21" fillId="0" borderId="0" xfId="2" applyFont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right" vertical="center"/>
    </xf>
    <xf numFmtId="0" fontId="22" fillId="3" borderId="1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horizontal="center" vertical="center"/>
    </xf>
    <xf numFmtId="184" fontId="19" fillId="0" borderId="1" xfId="0" applyNumberFormat="1" applyFont="1" applyFill="1" applyBorder="1" applyAlignment="1" applyProtection="1">
      <alignment horizontal="left" vertical="center" shrinkToFit="1"/>
    </xf>
  </cellXfs>
  <cellStyles count="7">
    <cellStyle name="悪い" xfId="6" builtinId="27"/>
    <cellStyle name="桁区切り" xfId="1" builtinId="6"/>
    <cellStyle name="通貨" xfId="5" builtinId="7"/>
    <cellStyle name="通貨 2" xfId="4" xr:uid="{3A31D733-AFF4-46FA-9FEA-F8111BF5F08B}"/>
    <cellStyle name="標準" xfId="0" builtinId="0"/>
    <cellStyle name="標準 2" xfId="3" xr:uid="{1D75495A-C536-4700-B3FF-E2B2219B1084}"/>
    <cellStyle name="標準_移動支援実績記録票" xfId="2" xr:uid="{E0118F51-04F7-4412-902B-846F524FED94}"/>
  </cellStyles>
  <dxfs count="87"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numFmt numFmtId="0" formatCode="General"/>
    </dxf>
    <dxf>
      <numFmt numFmtId="182" formatCode="h:mm;@"/>
    </dxf>
    <dxf>
      <numFmt numFmtId="0" formatCode="General"/>
    </dxf>
    <dxf>
      <numFmt numFmtId="182" formatCode="h:mm;@"/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85725</xdr:colOff>
      <xdr:row>18</xdr:row>
      <xdr:rowOff>350521</xdr:rowOff>
    </xdr:from>
    <xdr:to>
      <xdr:col>45</xdr:col>
      <xdr:colOff>0</xdr:colOff>
      <xdr:row>21</xdr:row>
      <xdr:rowOff>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3B56592-A8A2-4455-BF27-89BB4F448179}"/>
            </a:ext>
          </a:extLst>
        </xdr:cNvPr>
        <xdr:cNvSpPr>
          <a:spLocks noChangeArrowheads="1"/>
        </xdr:cNvSpPr>
      </xdr:nvSpPr>
      <xdr:spPr bwMode="auto">
        <a:xfrm>
          <a:off x="6562725" y="5922646"/>
          <a:ext cx="533400" cy="4972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85725</xdr:colOff>
      <xdr:row>19</xdr:row>
      <xdr:rowOff>28575</xdr:rowOff>
    </xdr:from>
    <xdr:to>
      <xdr:col>45</xdr:col>
      <xdr:colOff>0</xdr:colOff>
      <xdr:row>20</xdr:row>
      <xdr:rowOff>266700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D64967C-D5DF-41BF-A9FD-9B24355D6B5D}"/>
            </a:ext>
          </a:extLst>
        </xdr:cNvPr>
        <xdr:cNvSpPr>
          <a:spLocks noChangeArrowheads="1"/>
        </xdr:cNvSpPr>
      </xdr:nvSpPr>
      <xdr:spPr bwMode="auto">
        <a:xfrm>
          <a:off x="6562725" y="6019800"/>
          <a:ext cx="533400" cy="400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11</xdr:row>
      <xdr:rowOff>163113</xdr:rowOff>
    </xdr:from>
    <xdr:to>
      <xdr:col>28</xdr:col>
      <xdr:colOff>40948</xdr:colOff>
      <xdr:row>11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8135FE0-FC1D-4BAB-9BA2-F398C5E9AF1F}"/>
            </a:ext>
          </a:extLst>
        </xdr:cNvPr>
        <xdr:cNvSpPr>
          <a:spLocks noChangeArrowheads="1"/>
        </xdr:cNvSpPr>
      </xdr:nvSpPr>
      <xdr:spPr bwMode="auto">
        <a:xfrm>
          <a:off x="4695825" y="2811063"/>
          <a:ext cx="488623" cy="28456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11</xdr:row>
      <xdr:rowOff>144063</xdr:rowOff>
    </xdr:from>
    <xdr:to>
      <xdr:col>28</xdr:col>
      <xdr:colOff>31423</xdr:colOff>
      <xdr:row>11</xdr:row>
      <xdr:rowOff>428625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543A10-9E1A-4632-9BD1-168502A71048}"/>
            </a:ext>
          </a:extLst>
        </xdr:cNvPr>
        <xdr:cNvSpPr>
          <a:spLocks noChangeArrowheads="1"/>
        </xdr:cNvSpPr>
      </xdr:nvSpPr>
      <xdr:spPr bwMode="auto">
        <a:xfrm>
          <a:off x="4686300" y="2715813"/>
          <a:ext cx="488623" cy="28456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170</xdr:row>
      <xdr:rowOff>0</xdr:rowOff>
    </xdr:from>
    <xdr:to>
      <xdr:col>0</xdr:col>
      <xdr:colOff>76200</xdr:colOff>
      <xdr:row>171</xdr:row>
      <xdr:rowOff>3463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4F48472-F8BB-401A-AA07-DC3FE4651532}"/>
            </a:ext>
          </a:extLst>
        </xdr:cNvPr>
        <xdr:cNvSpPr txBox="1">
          <a:spLocks noChangeArrowheads="1"/>
        </xdr:cNvSpPr>
      </xdr:nvSpPr>
      <xdr:spPr bwMode="auto">
        <a:xfrm>
          <a:off x="0" y="81210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76200</xdr:colOff>
      <xdr:row>267</xdr:row>
      <xdr:rowOff>3463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60C37F9-0882-4639-8B21-315AE1139789}"/>
            </a:ext>
          </a:extLst>
        </xdr:cNvPr>
        <xdr:cNvSpPr txBox="1">
          <a:spLocks noChangeArrowheads="1"/>
        </xdr:cNvSpPr>
      </xdr:nvSpPr>
      <xdr:spPr bwMode="auto">
        <a:xfrm>
          <a:off x="0" y="915066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76200</xdr:colOff>
      <xdr:row>446</xdr:row>
      <xdr:rowOff>238298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A7C02C5-5CF0-49DD-892E-771F688D57EF}"/>
            </a:ext>
          </a:extLst>
        </xdr:cNvPr>
        <xdr:cNvSpPr txBox="1">
          <a:spLocks noChangeArrowheads="1"/>
        </xdr:cNvSpPr>
      </xdr:nvSpPr>
      <xdr:spPr bwMode="auto">
        <a:xfrm>
          <a:off x="0" y="10047922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76200</xdr:colOff>
      <xdr:row>448</xdr:row>
      <xdr:rowOff>238299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87B29BE-0C34-4A8F-BEAC-CB0978699740}"/>
            </a:ext>
          </a:extLst>
        </xdr:cNvPr>
        <xdr:cNvSpPr txBox="1">
          <a:spLocks noChangeArrowheads="1"/>
        </xdr:cNvSpPr>
      </xdr:nvSpPr>
      <xdr:spPr bwMode="auto">
        <a:xfrm>
          <a:off x="0" y="10066020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76200</xdr:colOff>
      <xdr:row>450</xdr:row>
      <xdr:rowOff>238298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1944CDC-26E2-4BDF-9DF6-D338D11FC0FF}"/>
            </a:ext>
          </a:extLst>
        </xdr:cNvPr>
        <xdr:cNvSpPr txBox="1">
          <a:spLocks noChangeArrowheads="1"/>
        </xdr:cNvSpPr>
      </xdr:nvSpPr>
      <xdr:spPr bwMode="auto">
        <a:xfrm>
          <a:off x="0" y="1008411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76200</xdr:colOff>
      <xdr:row>452</xdr:row>
      <xdr:rowOff>238298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00A2793-1EE5-45A9-B749-47D97D3F018D}"/>
            </a:ext>
          </a:extLst>
        </xdr:cNvPr>
        <xdr:cNvSpPr txBox="1">
          <a:spLocks noChangeArrowheads="1"/>
        </xdr:cNvSpPr>
      </xdr:nvSpPr>
      <xdr:spPr bwMode="auto">
        <a:xfrm>
          <a:off x="0" y="10102215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76200</xdr:colOff>
      <xdr:row>454</xdr:row>
      <xdr:rowOff>238298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5269E21-C1E7-4EAB-96DB-457B74C15618}"/>
            </a:ext>
          </a:extLst>
        </xdr:cNvPr>
        <xdr:cNvSpPr txBox="1">
          <a:spLocks noChangeArrowheads="1"/>
        </xdr:cNvSpPr>
      </xdr:nvSpPr>
      <xdr:spPr bwMode="auto">
        <a:xfrm>
          <a:off x="0" y="10120312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76200</xdr:colOff>
      <xdr:row>456</xdr:row>
      <xdr:rowOff>238298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855F3D8-761E-4276-A0D2-327BD8B63434}"/>
            </a:ext>
          </a:extLst>
        </xdr:cNvPr>
        <xdr:cNvSpPr txBox="1">
          <a:spLocks noChangeArrowheads="1"/>
        </xdr:cNvSpPr>
      </xdr:nvSpPr>
      <xdr:spPr bwMode="auto">
        <a:xfrm>
          <a:off x="0" y="10138410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76200</xdr:colOff>
      <xdr:row>458</xdr:row>
      <xdr:rowOff>238298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682F35C-38CA-4CEF-A21E-3DD93CA22EB2}"/>
            </a:ext>
          </a:extLst>
        </xdr:cNvPr>
        <xdr:cNvSpPr txBox="1">
          <a:spLocks noChangeArrowheads="1"/>
        </xdr:cNvSpPr>
      </xdr:nvSpPr>
      <xdr:spPr bwMode="auto">
        <a:xfrm>
          <a:off x="0" y="1015650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76200</xdr:colOff>
      <xdr:row>460</xdr:row>
      <xdr:rowOff>238299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813C516-5748-43FD-8264-83662EC71C26}"/>
            </a:ext>
          </a:extLst>
        </xdr:cNvPr>
        <xdr:cNvSpPr txBox="1">
          <a:spLocks noChangeArrowheads="1"/>
        </xdr:cNvSpPr>
      </xdr:nvSpPr>
      <xdr:spPr bwMode="auto">
        <a:xfrm>
          <a:off x="0" y="10174605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76200</xdr:colOff>
      <xdr:row>463</xdr:row>
      <xdr:rowOff>3463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0C91E76-FE5F-4719-9F04-8E64AEE851F2}"/>
            </a:ext>
          </a:extLst>
        </xdr:cNvPr>
        <xdr:cNvSpPr txBox="1">
          <a:spLocks noChangeArrowheads="1"/>
        </xdr:cNvSpPr>
      </xdr:nvSpPr>
      <xdr:spPr bwMode="auto">
        <a:xfrm>
          <a:off x="0" y="10192702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76200</xdr:colOff>
      <xdr:row>465</xdr:row>
      <xdr:rowOff>12122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662CABEA-8531-4FD3-94AD-E9B66D4DBA42}"/>
            </a:ext>
          </a:extLst>
        </xdr:cNvPr>
        <xdr:cNvSpPr txBox="1">
          <a:spLocks noChangeArrowheads="1"/>
        </xdr:cNvSpPr>
      </xdr:nvSpPr>
      <xdr:spPr bwMode="auto">
        <a:xfrm>
          <a:off x="0" y="10211752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76200</xdr:colOff>
      <xdr:row>466</xdr:row>
      <xdr:rowOff>238298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89660AF-AC70-4214-9991-66414206E5AD}"/>
            </a:ext>
          </a:extLst>
        </xdr:cNvPr>
        <xdr:cNvSpPr txBox="1">
          <a:spLocks noChangeArrowheads="1"/>
        </xdr:cNvSpPr>
      </xdr:nvSpPr>
      <xdr:spPr bwMode="auto">
        <a:xfrm>
          <a:off x="0" y="10234612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76200</xdr:colOff>
      <xdr:row>468</xdr:row>
      <xdr:rowOff>238299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F3C4707-ED73-4C31-B314-E0872464DF3A}"/>
            </a:ext>
          </a:extLst>
        </xdr:cNvPr>
        <xdr:cNvSpPr txBox="1">
          <a:spLocks noChangeArrowheads="1"/>
        </xdr:cNvSpPr>
      </xdr:nvSpPr>
      <xdr:spPr bwMode="auto">
        <a:xfrm>
          <a:off x="0" y="10252710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76200</xdr:colOff>
      <xdr:row>470</xdr:row>
      <xdr:rowOff>238298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D58E44B-86EF-471C-BF8B-4171B5F404F3}"/>
            </a:ext>
          </a:extLst>
        </xdr:cNvPr>
        <xdr:cNvSpPr txBox="1">
          <a:spLocks noChangeArrowheads="1"/>
        </xdr:cNvSpPr>
      </xdr:nvSpPr>
      <xdr:spPr bwMode="auto">
        <a:xfrm>
          <a:off x="0" y="1027080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76200</xdr:colOff>
      <xdr:row>491</xdr:row>
      <xdr:rowOff>3463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002E32A-6FF0-4045-8D21-788B9E2DB8A7}"/>
            </a:ext>
          </a:extLst>
        </xdr:cNvPr>
        <xdr:cNvSpPr txBox="1">
          <a:spLocks noChangeArrowheads="1"/>
        </xdr:cNvSpPr>
      </xdr:nvSpPr>
      <xdr:spPr bwMode="auto">
        <a:xfrm>
          <a:off x="0" y="10455592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3463</xdr:rowOff>
    </xdr:to>
    <xdr:sp macro="" textlink="">
      <xdr:nvSpPr>
        <xdr:cNvPr id="18" name="Text Box 48">
          <a:extLst>
            <a:ext uri="{FF2B5EF4-FFF2-40B4-BE49-F238E27FC236}">
              <a16:creationId xmlns:a16="http://schemas.microsoft.com/office/drawing/2014/main" id="{D8159362-ADC3-4CD0-817A-49CD8651AE42}"/>
            </a:ext>
          </a:extLst>
        </xdr:cNvPr>
        <xdr:cNvSpPr txBox="1">
          <a:spLocks noChangeArrowheads="1"/>
        </xdr:cNvSpPr>
      </xdr:nvSpPr>
      <xdr:spPr bwMode="auto">
        <a:xfrm>
          <a:off x="154305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82</xdr:row>
      <xdr:rowOff>3464</xdr:rowOff>
    </xdr:to>
    <xdr:sp macro="" textlink="">
      <xdr:nvSpPr>
        <xdr:cNvPr id="19" name="Text Box 49">
          <a:extLst>
            <a:ext uri="{FF2B5EF4-FFF2-40B4-BE49-F238E27FC236}">
              <a16:creationId xmlns:a16="http://schemas.microsoft.com/office/drawing/2014/main" id="{E27B523B-6C9E-486B-81EF-4DFEFA4F74C9}"/>
            </a:ext>
          </a:extLst>
        </xdr:cNvPr>
        <xdr:cNvSpPr txBox="1">
          <a:spLocks noChangeArrowheads="1"/>
        </xdr:cNvSpPr>
      </xdr:nvSpPr>
      <xdr:spPr bwMode="auto">
        <a:xfrm>
          <a:off x="154305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84</xdr:row>
      <xdr:rowOff>3463</xdr:rowOff>
    </xdr:to>
    <xdr:sp macro="" textlink="">
      <xdr:nvSpPr>
        <xdr:cNvPr id="20" name="Text Box 50">
          <a:extLst>
            <a:ext uri="{FF2B5EF4-FFF2-40B4-BE49-F238E27FC236}">
              <a16:creationId xmlns:a16="http://schemas.microsoft.com/office/drawing/2014/main" id="{42721181-7B8B-4437-96F6-E233C37B7432}"/>
            </a:ext>
          </a:extLst>
        </xdr:cNvPr>
        <xdr:cNvSpPr txBox="1">
          <a:spLocks noChangeArrowheads="1"/>
        </xdr:cNvSpPr>
      </xdr:nvSpPr>
      <xdr:spPr bwMode="auto">
        <a:xfrm>
          <a:off x="154305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86</xdr:row>
      <xdr:rowOff>3463</xdr:rowOff>
    </xdr:to>
    <xdr:sp macro="" textlink="">
      <xdr:nvSpPr>
        <xdr:cNvPr id="21" name="Text Box 51">
          <a:extLst>
            <a:ext uri="{FF2B5EF4-FFF2-40B4-BE49-F238E27FC236}">
              <a16:creationId xmlns:a16="http://schemas.microsoft.com/office/drawing/2014/main" id="{1DCE113A-6511-438A-9AC1-FFB092BF4E0A}"/>
            </a:ext>
          </a:extLst>
        </xdr:cNvPr>
        <xdr:cNvSpPr txBox="1">
          <a:spLocks noChangeArrowheads="1"/>
        </xdr:cNvSpPr>
      </xdr:nvSpPr>
      <xdr:spPr bwMode="auto">
        <a:xfrm>
          <a:off x="154305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3463</xdr:rowOff>
    </xdr:to>
    <xdr:sp macro="" textlink="">
      <xdr:nvSpPr>
        <xdr:cNvPr id="22" name="Text Box 52">
          <a:extLst>
            <a:ext uri="{FF2B5EF4-FFF2-40B4-BE49-F238E27FC236}">
              <a16:creationId xmlns:a16="http://schemas.microsoft.com/office/drawing/2014/main" id="{5495066E-98A4-489F-8607-A97C9CCC656E}"/>
            </a:ext>
          </a:extLst>
        </xdr:cNvPr>
        <xdr:cNvSpPr txBox="1">
          <a:spLocks noChangeArrowheads="1"/>
        </xdr:cNvSpPr>
      </xdr:nvSpPr>
      <xdr:spPr bwMode="auto">
        <a:xfrm>
          <a:off x="154305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90</xdr:row>
      <xdr:rowOff>3465</xdr:rowOff>
    </xdr:to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95C8CA40-CCF8-475D-9CCB-D69A68F53492}"/>
            </a:ext>
          </a:extLst>
        </xdr:cNvPr>
        <xdr:cNvSpPr txBox="1">
          <a:spLocks noChangeArrowheads="1"/>
        </xdr:cNvSpPr>
      </xdr:nvSpPr>
      <xdr:spPr bwMode="auto">
        <a:xfrm>
          <a:off x="154305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3463</xdr:rowOff>
    </xdr:to>
    <xdr:sp macro="" textlink="">
      <xdr:nvSpPr>
        <xdr:cNvPr id="24" name="Text Box 54">
          <a:extLst>
            <a:ext uri="{FF2B5EF4-FFF2-40B4-BE49-F238E27FC236}">
              <a16:creationId xmlns:a16="http://schemas.microsoft.com/office/drawing/2014/main" id="{91FEBDC7-26E3-4BCB-81BF-9EF173CD2CEB}"/>
            </a:ext>
          </a:extLst>
        </xdr:cNvPr>
        <xdr:cNvSpPr txBox="1">
          <a:spLocks noChangeArrowheads="1"/>
        </xdr:cNvSpPr>
      </xdr:nvSpPr>
      <xdr:spPr bwMode="auto">
        <a:xfrm>
          <a:off x="154305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94</xdr:row>
      <xdr:rowOff>3464</xdr:rowOff>
    </xdr:to>
    <xdr:sp macro="" textlink="">
      <xdr:nvSpPr>
        <xdr:cNvPr id="25" name="Text Box 55">
          <a:extLst>
            <a:ext uri="{FF2B5EF4-FFF2-40B4-BE49-F238E27FC236}">
              <a16:creationId xmlns:a16="http://schemas.microsoft.com/office/drawing/2014/main" id="{EC61342E-2A78-47C3-81B4-3A041D8BE3BF}"/>
            </a:ext>
          </a:extLst>
        </xdr:cNvPr>
        <xdr:cNvSpPr txBox="1">
          <a:spLocks noChangeArrowheads="1"/>
        </xdr:cNvSpPr>
      </xdr:nvSpPr>
      <xdr:spPr bwMode="auto">
        <a:xfrm>
          <a:off x="154305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96</xdr:row>
      <xdr:rowOff>3464</xdr:rowOff>
    </xdr:to>
    <xdr:sp macro="" textlink="">
      <xdr:nvSpPr>
        <xdr:cNvPr id="26" name="Text Box 56">
          <a:extLst>
            <a:ext uri="{FF2B5EF4-FFF2-40B4-BE49-F238E27FC236}">
              <a16:creationId xmlns:a16="http://schemas.microsoft.com/office/drawing/2014/main" id="{FB493927-E217-484A-9DE7-836A49CC589A}"/>
            </a:ext>
          </a:extLst>
        </xdr:cNvPr>
        <xdr:cNvSpPr txBox="1">
          <a:spLocks noChangeArrowheads="1"/>
        </xdr:cNvSpPr>
      </xdr:nvSpPr>
      <xdr:spPr bwMode="auto">
        <a:xfrm>
          <a:off x="154305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98</xdr:row>
      <xdr:rowOff>3465</xdr:rowOff>
    </xdr:to>
    <xdr:sp macro="" textlink="">
      <xdr:nvSpPr>
        <xdr:cNvPr id="27" name="Text Box 57">
          <a:extLst>
            <a:ext uri="{FF2B5EF4-FFF2-40B4-BE49-F238E27FC236}">
              <a16:creationId xmlns:a16="http://schemas.microsoft.com/office/drawing/2014/main" id="{00F4A928-92A1-4511-837C-29E7E9B977D0}"/>
            </a:ext>
          </a:extLst>
        </xdr:cNvPr>
        <xdr:cNvSpPr txBox="1">
          <a:spLocks noChangeArrowheads="1"/>
        </xdr:cNvSpPr>
      </xdr:nvSpPr>
      <xdr:spPr bwMode="auto">
        <a:xfrm>
          <a:off x="154305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3463</xdr:rowOff>
    </xdr:to>
    <xdr:sp macro="" textlink="">
      <xdr:nvSpPr>
        <xdr:cNvPr id="28" name="Text Box 58">
          <a:extLst>
            <a:ext uri="{FF2B5EF4-FFF2-40B4-BE49-F238E27FC236}">
              <a16:creationId xmlns:a16="http://schemas.microsoft.com/office/drawing/2014/main" id="{25807193-7D9B-4ED0-A437-141B8152BBF2}"/>
            </a:ext>
          </a:extLst>
        </xdr:cNvPr>
        <xdr:cNvSpPr txBox="1">
          <a:spLocks noChangeArrowheads="1"/>
        </xdr:cNvSpPr>
      </xdr:nvSpPr>
      <xdr:spPr bwMode="auto">
        <a:xfrm>
          <a:off x="154305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29" name="Text Box 59">
          <a:extLst>
            <a:ext uri="{FF2B5EF4-FFF2-40B4-BE49-F238E27FC236}">
              <a16:creationId xmlns:a16="http://schemas.microsoft.com/office/drawing/2014/main" id="{ABBD1C9B-D02B-47CC-8C25-10698A95D242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30" name="Text Box 60">
          <a:extLst>
            <a:ext uri="{FF2B5EF4-FFF2-40B4-BE49-F238E27FC236}">
              <a16:creationId xmlns:a16="http://schemas.microsoft.com/office/drawing/2014/main" id="{D0CFE36C-10EF-4810-9D68-AB7F24F838DD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187</xdr:row>
      <xdr:rowOff>0</xdr:rowOff>
    </xdr:from>
    <xdr:to>
      <xdr:col>2</xdr:col>
      <xdr:colOff>76200</xdr:colOff>
      <xdr:row>188</xdr:row>
      <xdr:rowOff>3463</xdr:rowOff>
    </xdr:to>
    <xdr:sp macro="" textlink="">
      <xdr:nvSpPr>
        <xdr:cNvPr id="31" name="Text Box 61">
          <a:extLst>
            <a:ext uri="{FF2B5EF4-FFF2-40B4-BE49-F238E27FC236}">
              <a16:creationId xmlns:a16="http://schemas.microsoft.com/office/drawing/2014/main" id="{7ADA5960-8504-438A-9AFC-181104AF9B39}"/>
            </a:ext>
          </a:extLst>
        </xdr:cNvPr>
        <xdr:cNvSpPr txBox="1">
          <a:spLocks noChangeArrowheads="1"/>
        </xdr:cNvSpPr>
      </xdr:nvSpPr>
      <xdr:spPr bwMode="auto">
        <a:xfrm>
          <a:off x="1543050" y="30822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283</xdr:row>
      <xdr:rowOff>0</xdr:rowOff>
    </xdr:from>
    <xdr:to>
      <xdr:col>2</xdr:col>
      <xdr:colOff>76200</xdr:colOff>
      <xdr:row>284</xdr:row>
      <xdr:rowOff>3463</xdr:rowOff>
    </xdr:to>
    <xdr:sp macro="" textlink="">
      <xdr:nvSpPr>
        <xdr:cNvPr id="32" name="Text Box 62">
          <a:extLst>
            <a:ext uri="{FF2B5EF4-FFF2-40B4-BE49-F238E27FC236}">
              <a16:creationId xmlns:a16="http://schemas.microsoft.com/office/drawing/2014/main" id="{4DF45BFE-DA88-4ED1-A0A4-A74E4E06F931}"/>
            </a:ext>
          </a:extLst>
        </xdr:cNvPr>
        <xdr:cNvSpPr txBox="1">
          <a:spLocks noChangeArrowheads="1"/>
        </xdr:cNvSpPr>
      </xdr:nvSpPr>
      <xdr:spPr bwMode="auto">
        <a:xfrm>
          <a:off x="1543050" y="41119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76200</xdr:colOff>
      <xdr:row>379</xdr:row>
      <xdr:rowOff>3464</xdr:rowOff>
    </xdr:to>
    <xdr:sp macro="" textlink="">
      <xdr:nvSpPr>
        <xdr:cNvPr id="33" name="Text Box 64">
          <a:extLst>
            <a:ext uri="{FF2B5EF4-FFF2-40B4-BE49-F238E27FC236}">
              <a16:creationId xmlns:a16="http://schemas.microsoft.com/office/drawing/2014/main" id="{2DC4D570-0FAE-43A4-B0C4-D28074B8D71C}"/>
            </a:ext>
          </a:extLst>
        </xdr:cNvPr>
        <xdr:cNvSpPr txBox="1">
          <a:spLocks noChangeArrowheads="1"/>
        </xdr:cNvSpPr>
      </xdr:nvSpPr>
      <xdr:spPr bwMode="auto">
        <a:xfrm>
          <a:off x="154305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76200</xdr:colOff>
      <xdr:row>385</xdr:row>
      <xdr:rowOff>3464</xdr:rowOff>
    </xdr:to>
    <xdr:sp macro="" textlink="">
      <xdr:nvSpPr>
        <xdr:cNvPr id="34" name="Text Box 67">
          <a:extLst>
            <a:ext uri="{FF2B5EF4-FFF2-40B4-BE49-F238E27FC236}">
              <a16:creationId xmlns:a16="http://schemas.microsoft.com/office/drawing/2014/main" id="{D581B56A-F7BF-4E1B-A79E-F6433D01FC29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76200</xdr:colOff>
      <xdr:row>386</xdr:row>
      <xdr:rowOff>3463</xdr:rowOff>
    </xdr:to>
    <xdr:sp macro="" textlink="">
      <xdr:nvSpPr>
        <xdr:cNvPr id="35" name="Text Box 68">
          <a:extLst>
            <a:ext uri="{FF2B5EF4-FFF2-40B4-BE49-F238E27FC236}">
              <a16:creationId xmlns:a16="http://schemas.microsoft.com/office/drawing/2014/main" id="{362C172A-F1C7-4D35-BCA2-CDC21C8ABB9E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396</xdr:row>
      <xdr:rowOff>0</xdr:rowOff>
    </xdr:from>
    <xdr:to>
      <xdr:col>2</xdr:col>
      <xdr:colOff>76200</xdr:colOff>
      <xdr:row>397</xdr:row>
      <xdr:rowOff>3463</xdr:rowOff>
    </xdr:to>
    <xdr:sp macro="" textlink="">
      <xdr:nvSpPr>
        <xdr:cNvPr id="36" name="Text Box 73">
          <a:extLst>
            <a:ext uri="{FF2B5EF4-FFF2-40B4-BE49-F238E27FC236}">
              <a16:creationId xmlns:a16="http://schemas.microsoft.com/office/drawing/2014/main" id="{84B94BCA-B077-48CF-B41B-78617515AEA7}"/>
            </a:ext>
          </a:extLst>
        </xdr:cNvPr>
        <xdr:cNvSpPr txBox="1">
          <a:spLocks noChangeArrowheads="1"/>
        </xdr:cNvSpPr>
      </xdr:nvSpPr>
      <xdr:spPr bwMode="auto">
        <a:xfrm>
          <a:off x="154305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37" name="Text Box 74">
          <a:extLst>
            <a:ext uri="{FF2B5EF4-FFF2-40B4-BE49-F238E27FC236}">
              <a16:creationId xmlns:a16="http://schemas.microsoft.com/office/drawing/2014/main" id="{A050D501-65C8-4C74-A11B-863181209174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38" name="Text Box 75">
          <a:extLst>
            <a:ext uri="{FF2B5EF4-FFF2-40B4-BE49-F238E27FC236}">
              <a16:creationId xmlns:a16="http://schemas.microsoft.com/office/drawing/2014/main" id="{386A2411-F657-4E2B-ACAA-91656746DFCC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417</xdr:row>
      <xdr:rowOff>0</xdr:rowOff>
    </xdr:from>
    <xdr:to>
      <xdr:col>2</xdr:col>
      <xdr:colOff>76200</xdr:colOff>
      <xdr:row>418</xdr:row>
      <xdr:rowOff>3463</xdr:rowOff>
    </xdr:to>
    <xdr:sp macro="" textlink="">
      <xdr:nvSpPr>
        <xdr:cNvPr id="39" name="Text Box 76">
          <a:extLst>
            <a:ext uri="{FF2B5EF4-FFF2-40B4-BE49-F238E27FC236}">
              <a16:creationId xmlns:a16="http://schemas.microsoft.com/office/drawing/2014/main" id="{00C1A95D-1BFD-4C29-B1BD-8124DC3E660A}"/>
            </a:ext>
          </a:extLst>
        </xdr:cNvPr>
        <xdr:cNvSpPr txBox="1">
          <a:spLocks noChangeArrowheads="1"/>
        </xdr:cNvSpPr>
      </xdr:nvSpPr>
      <xdr:spPr bwMode="auto">
        <a:xfrm>
          <a:off x="1543050" y="66074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479</xdr:row>
      <xdr:rowOff>0</xdr:rowOff>
    </xdr:from>
    <xdr:to>
      <xdr:col>2</xdr:col>
      <xdr:colOff>76200</xdr:colOff>
      <xdr:row>479</xdr:row>
      <xdr:rowOff>238298</xdr:rowOff>
    </xdr:to>
    <xdr:sp macro="" textlink="">
      <xdr:nvSpPr>
        <xdr:cNvPr id="40" name="Text Box 77">
          <a:extLst>
            <a:ext uri="{FF2B5EF4-FFF2-40B4-BE49-F238E27FC236}">
              <a16:creationId xmlns:a16="http://schemas.microsoft.com/office/drawing/2014/main" id="{0364E7AA-EC59-4690-86D3-6AE581E58213}"/>
            </a:ext>
          </a:extLst>
        </xdr:cNvPr>
        <xdr:cNvSpPr txBox="1">
          <a:spLocks noChangeArrowheads="1"/>
        </xdr:cNvSpPr>
      </xdr:nvSpPr>
      <xdr:spPr bwMode="auto">
        <a:xfrm>
          <a:off x="1543050" y="7189470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3463</xdr:rowOff>
    </xdr:to>
    <xdr:sp macro="" textlink="">
      <xdr:nvSpPr>
        <xdr:cNvPr id="41" name="Text Box 78">
          <a:extLst>
            <a:ext uri="{FF2B5EF4-FFF2-40B4-BE49-F238E27FC236}">
              <a16:creationId xmlns:a16="http://schemas.microsoft.com/office/drawing/2014/main" id="{F2AEB5EE-01C1-4BB3-B710-2E61D68B5D44}"/>
            </a:ext>
          </a:extLst>
        </xdr:cNvPr>
        <xdr:cNvSpPr txBox="1">
          <a:spLocks noChangeArrowheads="1"/>
        </xdr:cNvSpPr>
      </xdr:nvSpPr>
      <xdr:spPr bwMode="auto">
        <a:xfrm>
          <a:off x="1543050" y="15706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3463</xdr:rowOff>
    </xdr:to>
    <xdr:sp macro="" textlink="">
      <xdr:nvSpPr>
        <xdr:cNvPr id="42" name="Text Box 79">
          <a:extLst>
            <a:ext uri="{FF2B5EF4-FFF2-40B4-BE49-F238E27FC236}">
              <a16:creationId xmlns:a16="http://schemas.microsoft.com/office/drawing/2014/main" id="{CCFE6500-43C7-492C-A607-8459FCF97838}"/>
            </a:ext>
          </a:extLst>
        </xdr:cNvPr>
        <xdr:cNvSpPr txBox="1">
          <a:spLocks noChangeArrowheads="1"/>
        </xdr:cNvSpPr>
      </xdr:nvSpPr>
      <xdr:spPr bwMode="auto">
        <a:xfrm>
          <a:off x="154305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82</xdr:row>
      <xdr:rowOff>3464</xdr:rowOff>
    </xdr:to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A1D3ECA6-89E8-4D9F-AA23-3618F2C625E8}"/>
            </a:ext>
          </a:extLst>
        </xdr:cNvPr>
        <xdr:cNvSpPr txBox="1">
          <a:spLocks noChangeArrowheads="1"/>
        </xdr:cNvSpPr>
      </xdr:nvSpPr>
      <xdr:spPr bwMode="auto">
        <a:xfrm>
          <a:off x="154305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84</xdr:row>
      <xdr:rowOff>3463</xdr:rowOff>
    </xdr:to>
    <xdr:sp macro="" textlink="">
      <xdr:nvSpPr>
        <xdr:cNvPr id="44" name="Text Box 81">
          <a:extLst>
            <a:ext uri="{FF2B5EF4-FFF2-40B4-BE49-F238E27FC236}">
              <a16:creationId xmlns:a16="http://schemas.microsoft.com/office/drawing/2014/main" id="{7FAE60C9-B980-492A-89BE-DE0D3F043FF0}"/>
            </a:ext>
          </a:extLst>
        </xdr:cNvPr>
        <xdr:cNvSpPr txBox="1">
          <a:spLocks noChangeArrowheads="1"/>
        </xdr:cNvSpPr>
      </xdr:nvSpPr>
      <xdr:spPr bwMode="auto">
        <a:xfrm>
          <a:off x="154305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86</xdr:row>
      <xdr:rowOff>3463</xdr:rowOff>
    </xdr:to>
    <xdr:sp macro="" textlink="">
      <xdr:nvSpPr>
        <xdr:cNvPr id="45" name="Text Box 82">
          <a:extLst>
            <a:ext uri="{FF2B5EF4-FFF2-40B4-BE49-F238E27FC236}">
              <a16:creationId xmlns:a16="http://schemas.microsoft.com/office/drawing/2014/main" id="{892270FC-4A8B-418F-8AFF-D791756801BA}"/>
            </a:ext>
          </a:extLst>
        </xdr:cNvPr>
        <xdr:cNvSpPr txBox="1">
          <a:spLocks noChangeArrowheads="1"/>
        </xdr:cNvSpPr>
      </xdr:nvSpPr>
      <xdr:spPr bwMode="auto">
        <a:xfrm>
          <a:off x="154305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3463</xdr:rowOff>
    </xdr:to>
    <xdr:sp macro="" textlink="">
      <xdr:nvSpPr>
        <xdr:cNvPr id="46" name="Text Box 83">
          <a:extLst>
            <a:ext uri="{FF2B5EF4-FFF2-40B4-BE49-F238E27FC236}">
              <a16:creationId xmlns:a16="http://schemas.microsoft.com/office/drawing/2014/main" id="{942683A1-1171-414B-804E-7A0001E63DF9}"/>
            </a:ext>
          </a:extLst>
        </xdr:cNvPr>
        <xdr:cNvSpPr txBox="1">
          <a:spLocks noChangeArrowheads="1"/>
        </xdr:cNvSpPr>
      </xdr:nvSpPr>
      <xdr:spPr bwMode="auto">
        <a:xfrm>
          <a:off x="154305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90</xdr:row>
      <xdr:rowOff>3465</xdr:rowOff>
    </xdr:to>
    <xdr:sp macro="" textlink="">
      <xdr:nvSpPr>
        <xdr:cNvPr id="47" name="Text Box 84">
          <a:extLst>
            <a:ext uri="{FF2B5EF4-FFF2-40B4-BE49-F238E27FC236}">
              <a16:creationId xmlns:a16="http://schemas.microsoft.com/office/drawing/2014/main" id="{0A2F2329-6B91-456E-9413-338C854F43E7}"/>
            </a:ext>
          </a:extLst>
        </xdr:cNvPr>
        <xdr:cNvSpPr txBox="1">
          <a:spLocks noChangeArrowheads="1"/>
        </xdr:cNvSpPr>
      </xdr:nvSpPr>
      <xdr:spPr bwMode="auto">
        <a:xfrm>
          <a:off x="154305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3463</xdr:rowOff>
    </xdr:to>
    <xdr:sp macro="" textlink="">
      <xdr:nvSpPr>
        <xdr:cNvPr id="48" name="Text Box 85">
          <a:extLst>
            <a:ext uri="{FF2B5EF4-FFF2-40B4-BE49-F238E27FC236}">
              <a16:creationId xmlns:a16="http://schemas.microsoft.com/office/drawing/2014/main" id="{4FDFE171-294F-406F-86EB-66504737944C}"/>
            </a:ext>
          </a:extLst>
        </xdr:cNvPr>
        <xdr:cNvSpPr txBox="1">
          <a:spLocks noChangeArrowheads="1"/>
        </xdr:cNvSpPr>
      </xdr:nvSpPr>
      <xdr:spPr bwMode="auto">
        <a:xfrm>
          <a:off x="154305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94</xdr:row>
      <xdr:rowOff>3464</xdr:rowOff>
    </xdr:to>
    <xdr:sp macro="" textlink="">
      <xdr:nvSpPr>
        <xdr:cNvPr id="49" name="Text Box 86">
          <a:extLst>
            <a:ext uri="{FF2B5EF4-FFF2-40B4-BE49-F238E27FC236}">
              <a16:creationId xmlns:a16="http://schemas.microsoft.com/office/drawing/2014/main" id="{3B604C8F-6EB6-43B7-AA81-3176A8010D84}"/>
            </a:ext>
          </a:extLst>
        </xdr:cNvPr>
        <xdr:cNvSpPr txBox="1">
          <a:spLocks noChangeArrowheads="1"/>
        </xdr:cNvSpPr>
      </xdr:nvSpPr>
      <xdr:spPr bwMode="auto">
        <a:xfrm>
          <a:off x="154305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96</xdr:row>
      <xdr:rowOff>3464</xdr:rowOff>
    </xdr:to>
    <xdr:sp macro="" textlink="">
      <xdr:nvSpPr>
        <xdr:cNvPr id="50" name="Text Box 87">
          <a:extLst>
            <a:ext uri="{FF2B5EF4-FFF2-40B4-BE49-F238E27FC236}">
              <a16:creationId xmlns:a16="http://schemas.microsoft.com/office/drawing/2014/main" id="{622B063D-75A0-4497-920E-EBB6BA7A904B}"/>
            </a:ext>
          </a:extLst>
        </xdr:cNvPr>
        <xdr:cNvSpPr txBox="1">
          <a:spLocks noChangeArrowheads="1"/>
        </xdr:cNvSpPr>
      </xdr:nvSpPr>
      <xdr:spPr bwMode="auto">
        <a:xfrm>
          <a:off x="154305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98</xdr:row>
      <xdr:rowOff>3465</xdr:rowOff>
    </xdr:to>
    <xdr:sp macro="" textlink="">
      <xdr:nvSpPr>
        <xdr:cNvPr id="51" name="Text Box 88">
          <a:extLst>
            <a:ext uri="{FF2B5EF4-FFF2-40B4-BE49-F238E27FC236}">
              <a16:creationId xmlns:a16="http://schemas.microsoft.com/office/drawing/2014/main" id="{28A44715-EB14-4F3B-A156-0BFECE2B9CB3}"/>
            </a:ext>
          </a:extLst>
        </xdr:cNvPr>
        <xdr:cNvSpPr txBox="1">
          <a:spLocks noChangeArrowheads="1"/>
        </xdr:cNvSpPr>
      </xdr:nvSpPr>
      <xdr:spPr bwMode="auto">
        <a:xfrm>
          <a:off x="154305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3463</xdr:rowOff>
    </xdr:to>
    <xdr:sp macro="" textlink="">
      <xdr:nvSpPr>
        <xdr:cNvPr id="52" name="Text Box 89">
          <a:extLst>
            <a:ext uri="{FF2B5EF4-FFF2-40B4-BE49-F238E27FC236}">
              <a16:creationId xmlns:a16="http://schemas.microsoft.com/office/drawing/2014/main" id="{85615E23-365E-4F98-A016-B10B81EDC7A0}"/>
            </a:ext>
          </a:extLst>
        </xdr:cNvPr>
        <xdr:cNvSpPr txBox="1">
          <a:spLocks noChangeArrowheads="1"/>
        </xdr:cNvSpPr>
      </xdr:nvSpPr>
      <xdr:spPr bwMode="auto">
        <a:xfrm>
          <a:off x="154305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53" name="Text Box 90">
          <a:extLst>
            <a:ext uri="{FF2B5EF4-FFF2-40B4-BE49-F238E27FC236}">
              <a16:creationId xmlns:a16="http://schemas.microsoft.com/office/drawing/2014/main" id="{6C2931DA-F09D-41E3-A846-79BF58C5AB48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76200</xdr:colOff>
      <xdr:row>186</xdr:row>
      <xdr:rowOff>3464</xdr:rowOff>
    </xdr:to>
    <xdr:sp macro="" textlink="">
      <xdr:nvSpPr>
        <xdr:cNvPr id="54" name="Text Box 91">
          <a:extLst>
            <a:ext uri="{FF2B5EF4-FFF2-40B4-BE49-F238E27FC236}">
              <a16:creationId xmlns:a16="http://schemas.microsoft.com/office/drawing/2014/main" id="{5FC47FFE-29BB-4669-A7AF-27563BE40DC4}"/>
            </a:ext>
          </a:extLst>
        </xdr:cNvPr>
        <xdr:cNvSpPr txBox="1">
          <a:spLocks noChangeArrowheads="1"/>
        </xdr:cNvSpPr>
      </xdr:nvSpPr>
      <xdr:spPr bwMode="auto">
        <a:xfrm>
          <a:off x="1543050" y="30603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76200</xdr:colOff>
      <xdr:row>282</xdr:row>
      <xdr:rowOff>3464</xdr:rowOff>
    </xdr:to>
    <xdr:sp macro="" textlink="">
      <xdr:nvSpPr>
        <xdr:cNvPr id="55" name="Text Box 92">
          <a:extLst>
            <a:ext uri="{FF2B5EF4-FFF2-40B4-BE49-F238E27FC236}">
              <a16:creationId xmlns:a16="http://schemas.microsoft.com/office/drawing/2014/main" id="{C28FFE80-9A49-4A01-993D-5148E03DF8E5}"/>
            </a:ext>
          </a:extLst>
        </xdr:cNvPr>
        <xdr:cNvSpPr txBox="1">
          <a:spLocks noChangeArrowheads="1"/>
        </xdr:cNvSpPr>
      </xdr:nvSpPr>
      <xdr:spPr bwMode="auto">
        <a:xfrm>
          <a:off x="1543050" y="40900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2</xdr:col>
      <xdr:colOff>76200</xdr:colOff>
      <xdr:row>376</xdr:row>
      <xdr:rowOff>3464</xdr:rowOff>
    </xdr:to>
    <xdr:sp macro="" textlink="">
      <xdr:nvSpPr>
        <xdr:cNvPr id="56" name="Text Box 94">
          <a:extLst>
            <a:ext uri="{FF2B5EF4-FFF2-40B4-BE49-F238E27FC236}">
              <a16:creationId xmlns:a16="http://schemas.microsoft.com/office/drawing/2014/main" id="{D30F8F76-836E-4793-9B5B-DEE4A3CEB29F}"/>
            </a:ext>
          </a:extLst>
        </xdr:cNvPr>
        <xdr:cNvSpPr txBox="1">
          <a:spLocks noChangeArrowheads="1"/>
        </xdr:cNvSpPr>
      </xdr:nvSpPr>
      <xdr:spPr bwMode="auto">
        <a:xfrm>
          <a:off x="154305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76200</xdr:colOff>
      <xdr:row>379</xdr:row>
      <xdr:rowOff>3464</xdr:rowOff>
    </xdr:to>
    <xdr:sp macro="" textlink="">
      <xdr:nvSpPr>
        <xdr:cNvPr id="57" name="Text Box 95">
          <a:extLst>
            <a:ext uri="{FF2B5EF4-FFF2-40B4-BE49-F238E27FC236}">
              <a16:creationId xmlns:a16="http://schemas.microsoft.com/office/drawing/2014/main" id="{56CD8536-BCAE-4B24-9555-1F0C1BC8B72C}"/>
            </a:ext>
          </a:extLst>
        </xdr:cNvPr>
        <xdr:cNvSpPr txBox="1">
          <a:spLocks noChangeArrowheads="1"/>
        </xdr:cNvSpPr>
      </xdr:nvSpPr>
      <xdr:spPr bwMode="auto">
        <a:xfrm>
          <a:off x="154305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380</xdr:row>
      <xdr:rowOff>0</xdr:rowOff>
    </xdr:from>
    <xdr:to>
      <xdr:col>2</xdr:col>
      <xdr:colOff>76200</xdr:colOff>
      <xdr:row>380</xdr:row>
      <xdr:rowOff>245918</xdr:rowOff>
    </xdr:to>
    <xdr:sp macro="" textlink="">
      <xdr:nvSpPr>
        <xdr:cNvPr id="58" name="Text Box 96">
          <a:extLst>
            <a:ext uri="{FF2B5EF4-FFF2-40B4-BE49-F238E27FC236}">
              <a16:creationId xmlns:a16="http://schemas.microsoft.com/office/drawing/2014/main" id="{189946DB-7CA5-45CF-898A-D4EA1F5B004B}"/>
            </a:ext>
          </a:extLst>
        </xdr:cNvPr>
        <xdr:cNvSpPr txBox="1">
          <a:spLocks noChangeArrowheads="1"/>
        </xdr:cNvSpPr>
      </xdr:nvSpPr>
      <xdr:spPr bwMode="auto">
        <a:xfrm>
          <a:off x="154305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76200</xdr:colOff>
      <xdr:row>383</xdr:row>
      <xdr:rowOff>3463</xdr:rowOff>
    </xdr:to>
    <xdr:sp macro="" textlink="">
      <xdr:nvSpPr>
        <xdr:cNvPr id="59" name="Text Box 97">
          <a:extLst>
            <a:ext uri="{FF2B5EF4-FFF2-40B4-BE49-F238E27FC236}">
              <a16:creationId xmlns:a16="http://schemas.microsoft.com/office/drawing/2014/main" id="{AF49B99F-1E4B-45A6-AF69-AE7CD8332B13}"/>
            </a:ext>
          </a:extLst>
        </xdr:cNvPr>
        <xdr:cNvSpPr txBox="1">
          <a:spLocks noChangeArrowheads="1"/>
        </xdr:cNvSpPr>
      </xdr:nvSpPr>
      <xdr:spPr bwMode="auto">
        <a:xfrm>
          <a:off x="154305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76200</xdr:colOff>
      <xdr:row>385</xdr:row>
      <xdr:rowOff>3464</xdr:rowOff>
    </xdr:to>
    <xdr:sp macro="" textlink="">
      <xdr:nvSpPr>
        <xdr:cNvPr id="60" name="Text Box 98">
          <a:extLst>
            <a:ext uri="{FF2B5EF4-FFF2-40B4-BE49-F238E27FC236}">
              <a16:creationId xmlns:a16="http://schemas.microsoft.com/office/drawing/2014/main" id="{CF9EF908-601D-452E-A023-FF03255F1304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76200</xdr:colOff>
      <xdr:row>386</xdr:row>
      <xdr:rowOff>3463</xdr:rowOff>
    </xdr:to>
    <xdr:sp macro="" textlink="">
      <xdr:nvSpPr>
        <xdr:cNvPr id="61" name="Text Box 99">
          <a:extLst>
            <a:ext uri="{FF2B5EF4-FFF2-40B4-BE49-F238E27FC236}">
              <a16:creationId xmlns:a16="http://schemas.microsoft.com/office/drawing/2014/main" id="{92B7BFEB-8B69-46EC-9D03-2A2998AB4F25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388</xdr:row>
      <xdr:rowOff>0</xdr:rowOff>
    </xdr:from>
    <xdr:to>
      <xdr:col>2</xdr:col>
      <xdr:colOff>76200</xdr:colOff>
      <xdr:row>389</xdr:row>
      <xdr:rowOff>3464</xdr:rowOff>
    </xdr:to>
    <xdr:sp macro="" textlink="">
      <xdr:nvSpPr>
        <xdr:cNvPr id="62" name="Text Box 100">
          <a:extLst>
            <a:ext uri="{FF2B5EF4-FFF2-40B4-BE49-F238E27FC236}">
              <a16:creationId xmlns:a16="http://schemas.microsoft.com/office/drawing/2014/main" id="{415E734A-8731-4F26-83CA-09249B172743}"/>
            </a:ext>
          </a:extLst>
        </xdr:cNvPr>
        <xdr:cNvSpPr txBox="1">
          <a:spLocks noChangeArrowheads="1"/>
        </xdr:cNvSpPr>
      </xdr:nvSpPr>
      <xdr:spPr bwMode="auto">
        <a:xfrm>
          <a:off x="154305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389</xdr:row>
      <xdr:rowOff>0</xdr:rowOff>
    </xdr:from>
    <xdr:to>
      <xdr:col>2</xdr:col>
      <xdr:colOff>76200</xdr:colOff>
      <xdr:row>390</xdr:row>
      <xdr:rowOff>3464</xdr:rowOff>
    </xdr:to>
    <xdr:sp macro="" textlink="">
      <xdr:nvSpPr>
        <xdr:cNvPr id="63" name="Text Box 101">
          <a:extLst>
            <a:ext uri="{FF2B5EF4-FFF2-40B4-BE49-F238E27FC236}">
              <a16:creationId xmlns:a16="http://schemas.microsoft.com/office/drawing/2014/main" id="{61BFB04C-22C5-41D8-8668-336AEB458BD6}"/>
            </a:ext>
          </a:extLst>
        </xdr:cNvPr>
        <xdr:cNvSpPr txBox="1">
          <a:spLocks noChangeArrowheads="1"/>
        </xdr:cNvSpPr>
      </xdr:nvSpPr>
      <xdr:spPr bwMode="auto">
        <a:xfrm>
          <a:off x="154305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76200</xdr:colOff>
      <xdr:row>393</xdr:row>
      <xdr:rowOff>3465</xdr:rowOff>
    </xdr:to>
    <xdr:sp macro="" textlink="">
      <xdr:nvSpPr>
        <xdr:cNvPr id="64" name="Text Box 102">
          <a:extLst>
            <a:ext uri="{FF2B5EF4-FFF2-40B4-BE49-F238E27FC236}">
              <a16:creationId xmlns:a16="http://schemas.microsoft.com/office/drawing/2014/main" id="{5B843615-1412-49AB-B87A-642278D25F5A}"/>
            </a:ext>
          </a:extLst>
        </xdr:cNvPr>
        <xdr:cNvSpPr txBox="1">
          <a:spLocks noChangeArrowheads="1"/>
        </xdr:cNvSpPr>
      </xdr:nvSpPr>
      <xdr:spPr bwMode="auto">
        <a:xfrm>
          <a:off x="154305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394</xdr:row>
      <xdr:rowOff>0</xdr:rowOff>
    </xdr:from>
    <xdr:to>
      <xdr:col>2</xdr:col>
      <xdr:colOff>76200</xdr:colOff>
      <xdr:row>395</xdr:row>
      <xdr:rowOff>3464</xdr:rowOff>
    </xdr:to>
    <xdr:sp macro="" textlink="">
      <xdr:nvSpPr>
        <xdr:cNvPr id="65" name="Text Box 103">
          <a:extLst>
            <a:ext uri="{FF2B5EF4-FFF2-40B4-BE49-F238E27FC236}">
              <a16:creationId xmlns:a16="http://schemas.microsoft.com/office/drawing/2014/main" id="{4C3D465E-2BD3-49DD-884C-D6E7BD060C5E}"/>
            </a:ext>
          </a:extLst>
        </xdr:cNvPr>
        <xdr:cNvSpPr txBox="1">
          <a:spLocks noChangeArrowheads="1"/>
        </xdr:cNvSpPr>
      </xdr:nvSpPr>
      <xdr:spPr bwMode="auto">
        <a:xfrm>
          <a:off x="154305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396</xdr:row>
      <xdr:rowOff>0</xdr:rowOff>
    </xdr:from>
    <xdr:to>
      <xdr:col>2</xdr:col>
      <xdr:colOff>76200</xdr:colOff>
      <xdr:row>397</xdr:row>
      <xdr:rowOff>3463</xdr:rowOff>
    </xdr:to>
    <xdr:sp macro="" textlink="">
      <xdr:nvSpPr>
        <xdr:cNvPr id="66" name="Text Box 104">
          <a:extLst>
            <a:ext uri="{FF2B5EF4-FFF2-40B4-BE49-F238E27FC236}">
              <a16:creationId xmlns:a16="http://schemas.microsoft.com/office/drawing/2014/main" id="{99CA0B82-91AD-42C7-A861-67E7F82E4227}"/>
            </a:ext>
          </a:extLst>
        </xdr:cNvPr>
        <xdr:cNvSpPr txBox="1">
          <a:spLocks noChangeArrowheads="1"/>
        </xdr:cNvSpPr>
      </xdr:nvSpPr>
      <xdr:spPr bwMode="auto">
        <a:xfrm>
          <a:off x="154305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67" name="Text Box 105">
          <a:extLst>
            <a:ext uri="{FF2B5EF4-FFF2-40B4-BE49-F238E27FC236}">
              <a16:creationId xmlns:a16="http://schemas.microsoft.com/office/drawing/2014/main" id="{6C8C729A-117C-40EA-9397-2AA4C6E17C6E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415</xdr:row>
      <xdr:rowOff>0</xdr:rowOff>
    </xdr:from>
    <xdr:to>
      <xdr:col>2</xdr:col>
      <xdr:colOff>76200</xdr:colOff>
      <xdr:row>416</xdr:row>
      <xdr:rowOff>3464</xdr:rowOff>
    </xdr:to>
    <xdr:sp macro="" textlink="">
      <xdr:nvSpPr>
        <xdr:cNvPr id="68" name="Text Box 106">
          <a:extLst>
            <a:ext uri="{FF2B5EF4-FFF2-40B4-BE49-F238E27FC236}">
              <a16:creationId xmlns:a16="http://schemas.microsoft.com/office/drawing/2014/main" id="{31C38C7F-A906-46BB-BA2C-19FF166B7961}"/>
            </a:ext>
          </a:extLst>
        </xdr:cNvPr>
        <xdr:cNvSpPr txBox="1">
          <a:spLocks noChangeArrowheads="1"/>
        </xdr:cNvSpPr>
      </xdr:nvSpPr>
      <xdr:spPr bwMode="auto">
        <a:xfrm>
          <a:off x="1543050" y="65855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2</xdr:col>
      <xdr:colOff>76200</xdr:colOff>
      <xdr:row>477</xdr:row>
      <xdr:rowOff>238298</xdr:rowOff>
    </xdr:to>
    <xdr:sp macro="" textlink="">
      <xdr:nvSpPr>
        <xdr:cNvPr id="69" name="Text Box 107">
          <a:extLst>
            <a:ext uri="{FF2B5EF4-FFF2-40B4-BE49-F238E27FC236}">
              <a16:creationId xmlns:a16="http://schemas.microsoft.com/office/drawing/2014/main" id="{A2B7A281-5279-4CBB-A5CC-F57DDC49C4E1}"/>
            </a:ext>
          </a:extLst>
        </xdr:cNvPr>
        <xdr:cNvSpPr txBox="1">
          <a:spLocks noChangeArrowheads="1"/>
        </xdr:cNvSpPr>
      </xdr:nvSpPr>
      <xdr:spPr bwMode="auto">
        <a:xfrm>
          <a:off x="1543050" y="7171372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3465</xdr:rowOff>
    </xdr:to>
    <xdr:sp macro="" textlink="">
      <xdr:nvSpPr>
        <xdr:cNvPr id="70" name="Text Box 108">
          <a:extLst>
            <a:ext uri="{FF2B5EF4-FFF2-40B4-BE49-F238E27FC236}">
              <a16:creationId xmlns:a16="http://schemas.microsoft.com/office/drawing/2014/main" id="{BD618F56-D813-4EEA-8415-CF1D7D635C35}"/>
            </a:ext>
          </a:extLst>
        </xdr:cNvPr>
        <xdr:cNvSpPr txBox="1">
          <a:spLocks noChangeArrowheads="1"/>
        </xdr:cNvSpPr>
      </xdr:nvSpPr>
      <xdr:spPr bwMode="auto">
        <a:xfrm>
          <a:off x="1543050" y="15925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81</xdr:row>
      <xdr:rowOff>3463</xdr:rowOff>
    </xdr:to>
    <xdr:sp macro="" textlink="">
      <xdr:nvSpPr>
        <xdr:cNvPr id="71" name="Text Box 109">
          <a:extLst>
            <a:ext uri="{FF2B5EF4-FFF2-40B4-BE49-F238E27FC236}">
              <a16:creationId xmlns:a16="http://schemas.microsoft.com/office/drawing/2014/main" id="{B5FED29A-011C-4CAE-AC57-EFB27857FD4B}"/>
            </a:ext>
          </a:extLst>
        </xdr:cNvPr>
        <xdr:cNvSpPr txBox="1">
          <a:spLocks noChangeArrowheads="1"/>
        </xdr:cNvSpPr>
      </xdr:nvSpPr>
      <xdr:spPr bwMode="auto">
        <a:xfrm>
          <a:off x="154305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81</xdr:row>
      <xdr:rowOff>3463</xdr:rowOff>
    </xdr:to>
    <xdr:sp macro="" textlink="">
      <xdr:nvSpPr>
        <xdr:cNvPr id="72" name="Text Box 110">
          <a:extLst>
            <a:ext uri="{FF2B5EF4-FFF2-40B4-BE49-F238E27FC236}">
              <a16:creationId xmlns:a16="http://schemas.microsoft.com/office/drawing/2014/main" id="{DEAF22F8-D260-4A0B-88E1-D37E7D7DC0CE}"/>
            </a:ext>
          </a:extLst>
        </xdr:cNvPr>
        <xdr:cNvSpPr txBox="1">
          <a:spLocks noChangeArrowheads="1"/>
        </xdr:cNvSpPr>
      </xdr:nvSpPr>
      <xdr:spPr bwMode="auto">
        <a:xfrm>
          <a:off x="154305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3464</xdr:rowOff>
    </xdr:to>
    <xdr:sp macro="" textlink="">
      <xdr:nvSpPr>
        <xdr:cNvPr id="73" name="Text Box 111">
          <a:extLst>
            <a:ext uri="{FF2B5EF4-FFF2-40B4-BE49-F238E27FC236}">
              <a16:creationId xmlns:a16="http://schemas.microsoft.com/office/drawing/2014/main" id="{97892ED2-2476-4C12-931C-47D17A86D1AD}"/>
            </a:ext>
          </a:extLst>
        </xdr:cNvPr>
        <xdr:cNvSpPr txBox="1">
          <a:spLocks noChangeArrowheads="1"/>
        </xdr:cNvSpPr>
      </xdr:nvSpPr>
      <xdr:spPr bwMode="auto">
        <a:xfrm>
          <a:off x="154305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3464</xdr:rowOff>
    </xdr:to>
    <xdr:sp macro="" textlink="">
      <xdr:nvSpPr>
        <xdr:cNvPr id="74" name="Text Box 112">
          <a:extLst>
            <a:ext uri="{FF2B5EF4-FFF2-40B4-BE49-F238E27FC236}">
              <a16:creationId xmlns:a16="http://schemas.microsoft.com/office/drawing/2014/main" id="{C52CA806-6B40-41D5-B18F-6184B9F74E2C}"/>
            </a:ext>
          </a:extLst>
        </xdr:cNvPr>
        <xdr:cNvSpPr txBox="1">
          <a:spLocks noChangeArrowheads="1"/>
        </xdr:cNvSpPr>
      </xdr:nvSpPr>
      <xdr:spPr bwMode="auto">
        <a:xfrm>
          <a:off x="154305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3464</xdr:rowOff>
    </xdr:to>
    <xdr:sp macro="" textlink="">
      <xdr:nvSpPr>
        <xdr:cNvPr id="75" name="Text Box 113">
          <a:extLst>
            <a:ext uri="{FF2B5EF4-FFF2-40B4-BE49-F238E27FC236}">
              <a16:creationId xmlns:a16="http://schemas.microsoft.com/office/drawing/2014/main" id="{16210C8E-0CE2-4D51-AEB1-807C563F9C59}"/>
            </a:ext>
          </a:extLst>
        </xdr:cNvPr>
        <xdr:cNvSpPr txBox="1">
          <a:spLocks noChangeArrowheads="1"/>
        </xdr:cNvSpPr>
      </xdr:nvSpPr>
      <xdr:spPr bwMode="auto">
        <a:xfrm>
          <a:off x="154305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3464</xdr:rowOff>
    </xdr:to>
    <xdr:sp macro="" textlink="">
      <xdr:nvSpPr>
        <xdr:cNvPr id="76" name="Text Box 114">
          <a:extLst>
            <a:ext uri="{FF2B5EF4-FFF2-40B4-BE49-F238E27FC236}">
              <a16:creationId xmlns:a16="http://schemas.microsoft.com/office/drawing/2014/main" id="{B70D5A19-5CF2-416B-8943-21DED391D250}"/>
            </a:ext>
          </a:extLst>
        </xdr:cNvPr>
        <xdr:cNvSpPr txBox="1">
          <a:spLocks noChangeArrowheads="1"/>
        </xdr:cNvSpPr>
      </xdr:nvSpPr>
      <xdr:spPr bwMode="auto">
        <a:xfrm>
          <a:off x="154305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87</xdr:row>
      <xdr:rowOff>3465</xdr:rowOff>
    </xdr:to>
    <xdr:sp macro="" textlink="">
      <xdr:nvSpPr>
        <xdr:cNvPr id="77" name="Text Box 115">
          <a:extLst>
            <a:ext uri="{FF2B5EF4-FFF2-40B4-BE49-F238E27FC236}">
              <a16:creationId xmlns:a16="http://schemas.microsoft.com/office/drawing/2014/main" id="{172A56FF-5036-43B0-9420-EB6B8B0CC13B}"/>
            </a:ext>
          </a:extLst>
        </xdr:cNvPr>
        <xdr:cNvSpPr txBox="1">
          <a:spLocks noChangeArrowheads="1"/>
        </xdr:cNvSpPr>
      </xdr:nvSpPr>
      <xdr:spPr bwMode="auto">
        <a:xfrm>
          <a:off x="154305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87</xdr:row>
      <xdr:rowOff>3465</xdr:rowOff>
    </xdr:to>
    <xdr:sp macro="" textlink="">
      <xdr:nvSpPr>
        <xdr:cNvPr id="78" name="Text Box 116">
          <a:extLst>
            <a:ext uri="{FF2B5EF4-FFF2-40B4-BE49-F238E27FC236}">
              <a16:creationId xmlns:a16="http://schemas.microsoft.com/office/drawing/2014/main" id="{B7580BB6-AD61-49D2-92F7-221A74A15522}"/>
            </a:ext>
          </a:extLst>
        </xdr:cNvPr>
        <xdr:cNvSpPr txBox="1">
          <a:spLocks noChangeArrowheads="1"/>
        </xdr:cNvSpPr>
      </xdr:nvSpPr>
      <xdr:spPr bwMode="auto">
        <a:xfrm>
          <a:off x="154305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3463</xdr:rowOff>
    </xdr:to>
    <xdr:sp macro="" textlink="">
      <xdr:nvSpPr>
        <xdr:cNvPr id="79" name="Text Box 117">
          <a:extLst>
            <a:ext uri="{FF2B5EF4-FFF2-40B4-BE49-F238E27FC236}">
              <a16:creationId xmlns:a16="http://schemas.microsoft.com/office/drawing/2014/main" id="{6133E19A-701C-4AA0-A898-8BD1BE38E2F8}"/>
            </a:ext>
          </a:extLst>
        </xdr:cNvPr>
        <xdr:cNvSpPr txBox="1">
          <a:spLocks noChangeArrowheads="1"/>
        </xdr:cNvSpPr>
      </xdr:nvSpPr>
      <xdr:spPr bwMode="auto">
        <a:xfrm>
          <a:off x="154305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3463</xdr:rowOff>
    </xdr:to>
    <xdr:sp macro="" textlink="">
      <xdr:nvSpPr>
        <xdr:cNvPr id="80" name="Text Box 118">
          <a:extLst>
            <a:ext uri="{FF2B5EF4-FFF2-40B4-BE49-F238E27FC236}">
              <a16:creationId xmlns:a16="http://schemas.microsoft.com/office/drawing/2014/main" id="{15C70F88-18AE-49A5-89AC-42D5FAB700E9}"/>
            </a:ext>
          </a:extLst>
        </xdr:cNvPr>
        <xdr:cNvSpPr txBox="1">
          <a:spLocks noChangeArrowheads="1"/>
        </xdr:cNvSpPr>
      </xdr:nvSpPr>
      <xdr:spPr bwMode="auto">
        <a:xfrm>
          <a:off x="154305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3463</xdr:rowOff>
    </xdr:to>
    <xdr:sp macro="" textlink="">
      <xdr:nvSpPr>
        <xdr:cNvPr id="81" name="Text Box 119">
          <a:extLst>
            <a:ext uri="{FF2B5EF4-FFF2-40B4-BE49-F238E27FC236}">
              <a16:creationId xmlns:a16="http://schemas.microsoft.com/office/drawing/2014/main" id="{E22A89CB-3A94-4B64-AA26-4EA54D518993}"/>
            </a:ext>
          </a:extLst>
        </xdr:cNvPr>
        <xdr:cNvSpPr txBox="1">
          <a:spLocks noChangeArrowheads="1"/>
        </xdr:cNvSpPr>
      </xdr:nvSpPr>
      <xdr:spPr bwMode="auto">
        <a:xfrm>
          <a:off x="154305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3463</xdr:rowOff>
    </xdr:to>
    <xdr:sp macro="" textlink="">
      <xdr:nvSpPr>
        <xdr:cNvPr id="82" name="Text Box 120">
          <a:extLst>
            <a:ext uri="{FF2B5EF4-FFF2-40B4-BE49-F238E27FC236}">
              <a16:creationId xmlns:a16="http://schemas.microsoft.com/office/drawing/2014/main" id="{5F858238-AA25-40F2-B6E2-A39292FA7A80}"/>
            </a:ext>
          </a:extLst>
        </xdr:cNvPr>
        <xdr:cNvSpPr txBox="1">
          <a:spLocks noChangeArrowheads="1"/>
        </xdr:cNvSpPr>
      </xdr:nvSpPr>
      <xdr:spPr bwMode="auto">
        <a:xfrm>
          <a:off x="154305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93</xdr:row>
      <xdr:rowOff>3464</xdr:rowOff>
    </xdr:to>
    <xdr:sp macro="" textlink="">
      <xdr:nvSpPr>
        <xdr:cNvPr id="83" name="Text Box 121">
          <a:extLst>
            <a:ext uri="{FF2B5EF4-FFF2-40B4-BE49-F238E27FC236}">
              <a16:creationId xmlns:a16="http://schemas.microsoft.com/office/drawing/2014/main" id="{EBFC8162-3BE3-439D-B22C-E318AD43C426}"/>
            </a:ext>
          </a:extLst>
        </xdr:cNvPr>
        <xdr:cNvSpPr txBox="1">
          <a:spLocks noChangeArrowheads="1"/>
        </xdr:cNvSpPr>
      </xdr:nvSpPr>
      <xdr:spPr bwMode="auto">
        <a:xfrm>
          <a:off x="154305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93</xdr:row>
      <xdr:rowOff>3464</xdr:rowOff>
    </xdr:to>
    <xdr:sp macro="" textlink="">
      <xdr:nvSpPr>
        <xdr:cNvPr id="84" name="Text Box 122">
          <a:extLst>
            <a:ext uri="{FF2B5EF4-FFF2-40B4-BE49-F238E27FC236}">
              <a16:creationId xmlns:a16="http://schemas.microsoft.com/office/drawing/2014/main" id="{89BD7D26-CFC9-40FC-BE4A-55329FAA03B6}"/>
            </a:ext>
          </a:extLst>
        </xdr:cNvPr>
        <xdr:cNvSpPr txBox="1">
          <a:spLocks noChangeArrowheads="1"/>
        </xdr:cNvSpPr>
      </xdr:nvSpPr>
      <xdr:spPr bwMode="auto">
        <a:xfrm>
          <a:off x="154305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95</xdr:row>
      <xdr:rowOff>3463</xdr:rowOff>
    </xdr:to>
    <xdr:sp macro="" textlink="">
      <xdr:nvSpPr>
        <xdr:cNvPr id="85" name="Text Box 123">
          <a:extLst>
            <a:ext uri="{FF2B5EF4-FFF2-40B4-BE49-F238E27FC236}">
              <a16:creationId xmlns:a16="http://schemas.microsoft.com/office/drawing/2014/main" id="{BEE5D7CB-ADF8-4537-9497-97EF64A2BB37}"/>
            </a:ext>
          </a:extLst>
        </xdr:cNvPr>
        <xdr:cNvSpPr txBox="1">
          <a:spLocks noChangeArrowheads="1"/>
        </xdr:cNvSpPr>
      </xdr:nvSpPr>
      <xdr:spPr bwMode="auto">
        <a:xfrm>
          <a:off x="154305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95</xdr:row>
      <xdr:rowOff>3463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6DDBAA18-2A67-42FB-A12E-6DBD3A9FF0AF}"/>
            </a:ext>
          </a:extLst>
        </xdr:cNvPr>
        <xdr:cNvSpPr txBox="1">
          <a:spLocks noChangeArrowheads="1"/>
        </xdr:cNvSpPr>
      </xdr:nvSpPr>
      <xdr:spPr bwMode="auto">
        <a:xfrm>
          <a:off x="154305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97</xdr:row>
      <xdr:rowOff>3463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08ECC2A7-D6D7-4221-BF64-6D63EAD1DF7B}"/>
            </a:ext>
          </a:extLst>
        </xdr:cNvPr>
        <xdr:cNvSpPr txBox="1">
          <a:spLocks noChangeArrowheads="1"/>
        </xdr:cNvSpPr>
      </xdr:nvSpPr>
      <xdr:spPr bwMode="auto">
        <a:xfrm>
          <a:off x="154305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97</xdr:row>
      <xdr:rowOff>3463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7D86902F-6BA9-420A-B38B-E0528C68E236}"/>
            </a:ext>
          </a:extLst>
        </xdr:cNvPr>
        <xdr:cNvSpPr txBox="1">
          <a:spLocks noChangeArrowheads="1"/>
        </xdr:cNvSpPr>
      </xdr:nvSpPr>
      <xdr:spPr bwMode="auto">
        <a:xfrm>
          <a:off x="154305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99</xdr:row>
      <xdr:rowOff>3463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88C6148-51A9-4254-A6B1-8145C1391CF1}"/>
            </a:ext>
          </a:extLst>
        </xdr:cNvPr>
        <xdr:cNvSpPr txBox="1">
          <a:spLocks noChangeArrowheads="1"/>
        </xdr:cNvSpPr>
      </xdr:nvSpPr>
      <xdr:spPr bwMode="auto">
        <a:xfrm>
          <a:off x="154305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99</xdr:row>
      <xdr:rowOff>3463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3D981C95-BCAC-4C9D-BDB2-F8CFCBAB5C4B}"/>
            </a:ext>
          </a:extLst>
        </xdr:cNvPr>
        <xdr:cNvSpPr txBox="1">
          <a:spLocks noChangeArrowheads="1"/>
        </xdr:cNvSpPr>
      </xdr:nvSpPr>
      <xdr:spPr bwMode="auto">
        <a:xfrm>
          <a:off x="154305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101</xdr:row>
      <xdr:rowOff>3465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FC1BBC53-C8A2-40EA-9023-C7700E2C7131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101</xdr:row>
      <xdr:rowOff>3465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D01EC2BB-9348-4A55-B4E7-C74A5A4E90C3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93" name="Text Box 131">
          <a:extLst>
            <a:ext uri="{FF2B5EF4-FFF2-40B4-BE49-F238E27FC236}">
              <a16:creationId xmlns:a16="http://schemas.microsoft.com/office/drawing/2014/main" id="{E73A37F2-6250-4CD9-9847-8A101A55297F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94" name="Text Box 132">
          <a:extLst>
            <a:ext uri="{FF2B5EF4-FFF2-40B4-BE49-F238E27FC236}">
              <a16:creationId xmlns:a16="http://schemas.microsoft.com/office/drawing/2014/main" id="{0EFBDBD4-C1A1-401A-857D-084255C2C480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376</xdr:row>
      <xdr:rowOff>0</xdr:rowOff>
    </xdr:from>
    <xdr:to>
      <xdr:col>2</xdr:col>
      <xdr:colOff>76200</xdr:colOff>
      <xdr:row>377</xdr:row>
      <xdr:rowOff>3464</xdr:rowOff>
    </xdr:to>
    <xdr:sp macro="" textlink="">
      <xdr:nvSpPr>
        <xdr:cNvPr id="95" name="Text Box 135">
          <a:extLst>
            <a:ext uri="{FF2B5EF4-FFF2-40B4-BE49-F238E27FC236}">
              <a16:creationId xmlns:a16="http://schemas.microsoft.com/office/drawing/2014/main" id="{021DD645-40C5-431B-B82F-AEE6BE38F5D6}"/>
            </a:ext>
          </a:extLst>
        </xdr:cNvPr>
        <xdr:cNvSpPr txBox="1">
          <a:spLocks noChangeArrowheads="1"/>
        </xdr:cNvSpPr>
      </xdr:nvSpPr>
      <xdr:spPr bwMode="auto">
        <a:xfrm>
          <a:off x="154305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377</xdr:row>
      <xdr:rowOff>0</xdr:rowOff>
    </xdr:from>
    <xdr:to>
      <xdr:col>2</xdr:col>
      <xdr:colOff>76200</xdr:colOff>
      <xdr:row>378</xdr:row>
      <xdr:rowOff>3463</xdr:rowOff>
    </xdr:to>
    <xdr:sp macro="" textlink="">
      <xdr:nvSpPr>
        <xdr:cNvPr id="96" name="Text Box 136">
          <a:extLst>
            <a:ext uri="{FF2B5EF4-FFF2-40B4-BE49-F238E27FC236}">
              <a16:creationId xmlns:a16="http://schemas.microsoft.com/office/drawing/2014/main" id="{4ABA7481-D5AB-49FD-98A5-09CBE803A39C}"/>
            </a:ext>
          </a:extLst>
        </xdr:cNvPr>
        <xdr:cNvSpPr txBox="1">
          <a:spLocks noChangeArrowheads="1"/>
        </xdr:cNvSpPr>
      </xdr:nvSpPr>
      <xdr:spPr bwMode="auto">
        <a:xfrm>
          <a:off x="154305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377</xdr:row>
      <xdr:rowOff>0</xdr:rowOff>
    </xdr:from>
    <xdr:to>
      <xdr:col>2</xdr:col>
      <xdr:colOff>76200</xdr:colOff>
      <xdr:row>378</xdr:row>
      <xdr:rowOff>3463</xdr:rowOff>
    </xdr:to>
    <xdr:sp macro="" textlink="">
      <xdr:nvSpPr>
        <xdr:cNvPr id="97" name="Text Box 137">
          <a:extLst>
            <a:ext uri="{FF2B5EF4-FFF2-40B4-BE49-F238E27FC236}">
              <a16:creationId xmlns:a16="http://schemas.microsoft.com/office/drawing/2014/main" id="{00635CD1-C1EF-4A47-B768-D5B74A3052EA}"/>
            </a:ext>
          </a:extLst>
        </xdr:cNvPr>
        <xdr:cNvSpPr txBox="1">
          <a:spLocks noChangeArrowheads="1"/>
        </xdr:cNvSpPr>
      </xdr:nvSpPr>
      <xdr:spPr bwMode="auto">
        <a:xfrm>
          <a:off x="154305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379</xdr:row>
      <xdr:rowOff>0</xdr:rowOff>
    </xdr:from>
    <xdr:to>
      <xdr:col>2</xdr:col>
      <xdr:colOff>76200</xdr:colOff>
      <xdr:row>379</xdr:row>
      <xdr:rowOff>245918</xdr:rowOff>
    </xdr:to>
    <xdr:sp macro="" textlink="">
      <xdr:nvSpPr>
        <xdr:cNvPr id="98" name="Text Box 139">
          <a:extLst>
            <a:ext uri="{FF2B5EF4-FFF2-40B4-BE49-F238E27FC236}">
              <a16:creationId xmlns:a16="http://schemas.microsoft.com/office/drawing/2014/main" id="{72EF4B57-BD80-4D17-95A4-E02E8838B3D0}"/>
            </a:ext>
          </a:extLst>
        </xdr:cNvPr>
        <xdr:cNvSpPr txBox="1">
          <a:spLocks noChangeArrowheads="1"/>
        </xdr:cNvSpPr>
      </xdr:nvSpPr>
      <xdr:spPr bwMode="auto">
        <a:xfrm>
          <a:off x="154305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381</xdr:row>
      <xdr:rowOff>0</xdr:rowOff>
    </xdr:from>
    <xdr:to>
      <xdr:col>2</xdr:col>
      <xdr:colOff>76200</xdr:colOff>
      <xdr:row>382</xdr:row>
      <xdr:rowOff>3465</xdr:rowOff>
    </xdr:to>
    <xdr:sp macro="" textlink="">
      <xdr:nvSpPr>
        <xdr:cNvPr id="99" name="Text Box 141">
          <a:extLst>
            <a:ext uri="{FF2B5EF4-FFF2-40B4-BE49-F238E27FC236}">
              <a16:creationId xmlns:a16="http://schemas.microsoft.com/office/drawing/2014/main" id="{AC07393B-2232-490E-A503-9A782A03730B}"/>
            </a:ext>
          </a:extLst>
        </xdr:cNvPr>
        <xdr:cNvSpPr txBox="1">
          <a:spLocks noChangeArrowheads="1"/>
        </xdr:cNvSpPr>
      </xdr:nvSpPr>
      <xdr:spPr bwMode="auto">
        <a:xfrm>
          <a:off x="154305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383</xdr:row>
      <xdr:rowOff>0</xdr:rowOff>
    </xdr:from>
    <xdr:to>
      <xdr:col>2</xdr:col>
      <xdr:colOff>76200</xdr:colOff>
      <xdr:row>384</xdr:row>
      <xdr:rowOff>3464</xdr:rowOff>
    </xdr:to>
    <xdr:sp macro="" textlink="">
      <xdr:nvSpPr>
        <xdr:cNvPr id="100" name="Text Box 142">
          <a:extLst>
            <a:ext uri="{FF2B5EF4-FFF2-40B4-BE49-F238E27FC236}">
              <a16:creationId xmlns:a16="http://schemas.microsoft.com/office/drawing/2014/main" id="{DEBED706-1D0C-4DFA-BEAB-3E6D675FBDC7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383</xdr:row>
      <xdr:rowOff>0</xdr:rowOff>
    </xdr:from>
    <xdr:to>
      <xdr:col>2</xdr:col>
      <xdr:colOff>76200</xdr:colOff>
      <xdr:row>384</xdr:row>
      <xdr:rowOff>3464</xdr:rowOff>
    </xdr:to>
    <xdr:sp macro="" textlink="">
      <xdr:nvSpPr>
        <xdr:cNvPr id="101" name="Text Box 143">
          <a:extLst>
            <a:ext uri="{FF2B5EF4-FFF2-40B4-BE49-F238E27FC236}">
              <a16:creationId xmlns:a16="http://schemas.microsoft.com/office/drawing/2014/main" id="{6E00DAEE-60CD-4C5F-B31E-D17C35E1EC9F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76200</xdr:colOff>
      <xdr:row>387</xdr:row>
      <xdr:rowOff>3464</xdr:rowOff>
    </xdr:to>
    <xdr:sp macro="" textlink="">
      <xdr:nvSpPr>
        <xdr:cNvPr id="102" name="Text Box 144">
          <a:extLst>
            <a:ext uri="{FF2B5EF4-FFF2-40B4-BE49-F238E27FC236}">
              <a16:creationId xmlns:a16="http://schemas.microsoft.com/office/drawing/2014/main" id="{D776D7C8-399F-4CB8-9E08-03ADF6D4A6C5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76200</xdr:colOff>
      <xdr:row>387</xdr:row>
      <xdr:rowOff>3464</xdr:rowOff>
    </xdr:to>
    <xdr:sp macro="" textlink="">
      <xdr:nvSpPr>
        <xdr:cNvPr id="103" name="Text Box 145">
          <a:extLst>
            <a:ext uri="{FF2B5EF4-FFF2-40B4-BE49-F238E27FC236}">
              <a16:creationId xmlns:a16="http://schemas.microsoft.com/office/drawing/2014/main" id="{01CE409C-D160-4C02-9112-BF775A386C6F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387</xdr:row>
      <xdr:rowOff>0</xdr:rowOff>
    </xdr:from>
    <xdr:to>
      <xdr:col>2</xdr:col>
      <xdr:colOff>76200</xdr:colOff>
      <xdr:row>388</xdr:row>
      <xdr:rowOff>3463</xdr:rowOff>
    </xdr:to>
    <xdr:sp macro="" textlink="">
      <xdr:nvSpPr>
        <xdr:cNvPr id="104" name="Text Box 146">
          <a:extLst>
            <a:ext uri="{FF2B5EF4-FFF2-40B4-BE49-F238E27FC236}">
              <a16:creationId xmlns:a16="http://schemas.microsoft.com/office/drawing/2014/main" id="{0D5B4480-15EA-4C87-B5B7-E992F3A78BA6}"/>
            </a:ext>
          </a:extLst>
        </xdr:cNvPr>
        <xdr:cNvSpPr txBox="1">
          <a:spLocks noChangeArrowheads="1"/>
        </xdr:cNvSpPr>
      </xdr:nvSpPr>
      <xdr:spPr bwMode="auto">
        <a:xfrm>
          <a:off x="154305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387</xdr:row>
      <xdr:rowOff>0</xdr:rowOff>
    </xdr:from>
    <xdr:to>
      <xdr:col>2</xdr:col>
      <xdr:colOff>76200</xdr:colOff>
      <xdr:row>388</xdr:row>
      <xdr:rowOff>3463</xdr:rowOff>
    </xdr:to>
    <xdr:sp macro="" textlink="">
      <xdr:nvSpPr>
        <xdr:cNvPr id="105" name="Text Box 147">
          <a:extLst>
            <a:ext uri="{FF2B5EF4-FFF2-40B4-BE49-F238E27FC236}">
              <a16:creationId xmlns:a16="http://schemas.microsoft.com/office/drawing/2014/main" id="{1C5AE6EF-2DB3-4160-B247-A4F147C3243D}"/>
            </a:ext>
          </a:extLst>
        </xdr:cNvPr>
        <xdr:cNvSpPr txBox="1">
          <a:spLocks noChangeArrowheads="1"/>
        </xdr:cNvSpPr>
      </xdr:nvSpPr>
      <xdr:spPr bwMode="auto">
        <a:xfrm>
          <a:off x="154305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390</xdr:row>
      <xdr:rowOff>0</xdr:rowOff>
    </xdr:from>
    <xdr:to>
      <xdr:col>2</xdr:col>
      <xdr:colOff>76200</xdr:colOff>
      <xdr:row>391</xdr:row>
      <xdr:rowOff>3463</xdr:rowOff>
    </xdr:to>
    <xdr:sp macro="" textlink="">
      <xdr:nvSpPr>
        <xdr:cNvPr id="106" name="Text Box 149">
          <a:extLst>
            <a:ext uri="{FF2B5EF4-FFF2-40B4-BE49-F238E27FC236}">
              <a16:creationId xmlns:a16="http://schemas.microsoft.com/office/drawing/2014/main" id="{3872881F-41B7-4223-8052-7BA659818677}"/>
            </a:ext>
          </a:extLst>
        </xdr:cNvPr>
        <xdr:cNvSpPr txBox="1">
          <a:spLocks noChangeArrowheads="1"/>
        </xdr:cNvSpPr>
      </xdr:nvSpPr>
      <xdr:spPr bwMode="auto">
        <a:xfrm>
          <a:off x="154305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3463</xdr:rowOff>
    </xdr:to>
    <xdr:sp macro="" textlink="">
      <xdr:nvSpPr>
        <xdr:cNvPr id="107" name="Text Box 151">
          <a:extLst>
            <a:ext uri="{FF2B5EF4-FFF2-40B4-BE49-F238E27FC236}">
              <a16:creationId xmlns:a16="http://schemas.microsoft.com/office/drawing/2014/main" id="{8379E9F3-1E27-49B2-8CF6-DC516EE1C563}"/>
            </a:ext>
          </a:extLst>
        </xdr:cNvPr>
        <xdr:cNvSpPr txBox="1">
          <a:spLocks noChangeArrowheads="1"/>
        </xdr:cNvSpPr>
      </xdr:nvSpPr>
      <xdr:spPr bwMode="auto">
        <a:xfrm>
          <a:off x="154305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393</xdr:row>
      <xdr:rowOff>0</xdr:rowOff>
    </xdr:from>
    <xdr:to>
      <xdr:col>2</xdr:col>
      <xdr:colOff>76200</xdr:colOff>
      <xdr:row>394</xdr:row>
      <xdr:rowOff>3463</xdr:rowOff>
    </xdr:to>
    <xdr:sp macro="" textlink="">
      <xdr:nvSpPr>
        <xdr:cNvPr id="108" name="Text Box 152">
          <a:extLst>
            <a:ext uri="{FF2B5EF4-FFF2-40B4-BE49-F238E27FC236}">
              <a16:creationId xmlns:a16="http://schemas.microsoft.com/office/drawing/2014/main" id="{94B2B7FA-A841-4DDF-AE82-9B53AC68E7CE}"/>
            </a:ext>
          </a:extLst>
        </xdr:cNvPr>
        <xdr:cNvSpPr txBox="1">
          <a:spLocks noChangeArrowheads="1"/>
        </xdr:cNvSpPr>
      </xdr:nvSpPr>
      <xdr:spPr bwMode="auto">
        <a:xfrm>
          <a:off x="154305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393</xdr:row>
      <xdr:rowOff>0</xdr:rowOff>
    </xdr:from>
    <xdr:to>
      <xdr:col>2</xdr:col>
      <xdr:colOff>76200</xdr:colOff>
      <xdr:row>394</xdr:row>
      <xdr:rowOff>3463</xdr:rowOff>
    </xdr:to>
    <xdr:sp macro="" textlink="">
      <xdr:nvSpPr>
        <xdr:cNvPr id="109" name="Text Box 153">
          <a:extLst>
            <a:ext uri="{FF2B5EF4-FFF2-40B4-BE49-F238E27FC236}">
              <a16:creationId xmlns:a16="http://schemas.microsoft.com/office/drawing/2014/main" id="{0456503E-0ECE-4544-906C-DA075BAC9B2A}"/>
            </a:ext>
          </a:extLst>
        </xdr:cNvPr>
        <xdr:cNvSpPr txBox="1">
          <a:spLocks noChangeArrowheads="1"/>
        </xdr:cNvSpPr>
      </xdr:nvSpPr>
      <xdr:spPr bwMode="auto">
        <a:xfrm>
          <a:off x="154305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3464</xdr:rowOff>
    </xdr:to>
    <xdr:sp macro="" textlink="">
      <xdr:nvSpPr>
        <xdr:cNvPr id="110" name="Text Box 154">
          <a:extLst>
            <a:ext uri="{FF2B5EF4-FFF2-40B4-BE49-F238E27FC236}">
              <a16:creationId xmlns:a16="http://schemas.microsoft.com/office/drawing/2014/main" id="{4BAC1497-7604-4DA2-96AB-152A0939D984}"/>
            </a:ext>
          </a:extLst>
        </xdr:cNvPr>
        <xdr:cNvSpPr txBox="1">
          <a:spLocks noChangeArrowheads="1"/>
        </xdr:cNvSpPr>
      </xdr:nvSpPr>
      <xdr:spPr bwMode="auto">
        <a:xfrm>
          <a:off x="154305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3464</xdr:rowOff>
    </xdr:to>
    <xdr:sp macro="" textlink="">
      <xdr:nvSpPr>
        <xdr:cNvPr id="111" name="Text Box 155">
          <a:extLst>
            <a:ext uri="{FF2B5EF4-FFF2-40B4-BE49-F238E27FC236}">
              <a16:creationId xmlns:a16="http://schemas.microsoft.com/office/drawing/2014/main" id="{9D5580E9-34DA-42E0-93EA-E00AD383B5AC}"/>
            </a:ext>
          </a:extLst>
        </xdr:cNvPr>
        <xdr:cNvSpPr txBox="1">
          <a:spLocks noChangeArrowheads="1"/>
        </xdr:cNvSpPr>
      </xdr:nvSpPr>
      <xdr:spPr bwMode="auto">
        <a:xfrm>
          <a:off x="154305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12" name="Text Box 156">
          <a:extLst>
            <a:ext uri="{FF2B5EF4-FFF2-40B4-BE49-F238E27FC236}">
              <a16:creationId xmlns:a16="http://schemas.microsoft.com/office/drawing/2014/main" id="{70BE60A5-57F8-4E67-B684-E3D2FF2B9144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13" name="Text Box 157">
          <a:extLst>
            <a:ext uri="{FF2B5EF4-FFF2-40B4-BE49-F238E27FC236}">
              <a16:creationId xmlns:a16="http://schemas.microsoft.com/office/drawing/2014/main" id="{364AC744-BD6B-4A56-8ADD-6595E87DDF6F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76200</xdr:colOff>
      <xdr:row>171</xdr:row>
      <xdr:rowOff>3463</xdr:rowOff>
    </xdr:to>
    <xdr:sp macro="" textlink="">
      <xdr:nvSpPr>
        <xdr:cNvPr id="114" name="Text Box 158">
          <a:extLst>
            <a:ext uri="{FF2B5EF4-FFF2-40B4-BE49-F238E27FC236}">
              <a16:creationId xmlns:a16="http://schemas.microsoft.com/office/drawing/2014/main" id="{BEEA8861-EAC0-4950-9F20-4F6AA1BE4EDB}"/>
            </a:ext>
          </a:extLst>
        </xdr:cNvPr>
        <xdr:cNvSpPr txBox="1">
          <a:spLocks noChangeArrowheads="1"/>
        </xdr:cNvSpPr>
      </xdr:nvSpPr>
      <xdr:spPr bwMode="auto">
        <a:xfrm>
          <a:off x="0" y="81210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76200</xdr:colOff>
      <xdr:row>267</xdr:row>
      <xdr:rowOff>3463</xdr:rowOff>
    </xdr:to>
    <xdr:sp macro="" textlink="">
      <xdr:nvSpPr>
        <xdr:cNvPr id="115" name="Text Box 159">
          <a:extLst>
            <a:ext uri="{FF2B5EF4-FFF2-40B4-BE49-F238E27FC236}">
              <a16:creationId xmlns:a16="http://schemas.microsoft.com/office/drawing/2014/main" id="{794624AF-0E40-4097-B2CC-EC320D9629E6}"/>
            </a:ext>
          </a:extLst>
        </xdr:cNvPr>
        <xdr:cNvSpPr txBox="1">
          <a:spLocks noChangeArrowheads="1"/>
        </xdr:cNvSpPr>
      </xdr:nvSpPr>
      <xdr:spPr bwMode="auto">
        <a:xfrm>
          <a:off x="0" y="915066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76200</xdr:colOff>
      <xdr:row>446</xdr:row>
      <xdr:rowOff>238298</xdr:rowOff>
    </xdr:to>
    <xdr:sp macro="" textlink="">
      <xdr:nvSpPr>
        <xdr:cNvPr id="116" name="Text Box 160">
          <a:extLst>
            <a:ext uri="{FF2B5EF4-FFF2-40B4-BE49-F238E27FC236}">
              <a16:creationId xmlns:a16="http://schemas.microsoft.com/office/drawing/2014/main" id="{66975B83-D6F0-48EC-B66B-83961CA468C9}"/>
            </a:ext>
          </a:extLst>
        </xdr:cNvPr>
        <xdr:cNvSpPr txBox="1">
          <a:spLocks noChangeArrowheads="1"/>
        </xdr:cNvSpPr>
      </xdr:nvSpPr>
      <xdr:spPr bwMode="auto">
        <a:xfrm>
          <a:off x="0" y="10047922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76200</xdr:colOff>
      <xdr:row>448</xdr:row>
      <xdr:rowOff>238299</xdr:rowOff>
    </xdr:to>
    <xdr:sp macro="" textlink="">
      <xdr:nvSpPr>
        <xdr:cNvPr id="117" name="Text Box 161">
          <a:extLst>
            <a:ext uri="{FF2B5EF4-FFF2-40B4-BE49-F238E27FC236}">
              <a16:creationId xmlns:a16="http://schemas.microsoft.com/office/drawing/2014/main" id="{42C67D0E-E30B-4273-BE87-D65885E9771E}"/>
            </a:ext>
          </a:extLst>
        </xdr:cNvPr>
        <xdr:cNvSpPr txBox="1">
          <a:spLocks noChangeArrowheads="1"/>
        </xdr:cNvSpPr>
      </xdr:nvSpPr>
      <xdr:spPr bwMode="auto">
        <a:xfrm>
          <a:off x="0" y="10066020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76200</xdr:colOff>
      <xdr:row>450</xdr:row>
      <xdr:rowOff>238298</xdr:rowOff>
    </xdr:to>
    <xdr:sp macro="" textlink="">
      <xdr:nvSpPr>
        <xdr:cNvPr id="118" name="Text Box 162">
          <a:extLst>
            <a:ext uri="{FF2B5EF4-FFF2-40B4-BE49-F238E27FC236}">
              <a16:creationId xmlns:a16="http://schemas.microsoft.com/office/drawing/2014/main" id="{638FA818-0B24-4B49-8FB5-85FFC1EE3BAD}"/>
            </a:ext>
          </a:extLst>
        </xdr:cNvPr>
        <xdr:cNvSpPr txBox="1">
          <a:spLocks noChangeArrowheads="1"/>
        </xdr:cNvSpPr>
      </xdr:nvSpPr>
      <xdr:spPr bwMode="auto">
        <a:xfrm>
          <a:off x="0" y="1008411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76200</xdr:colOff>
      <xdr:row>452</xdr:row>
      <xdr:rowOff>238298</xdr:rowOff>
    </xdr:to>
    <xdr:sp macro="" textlink="">
      <xdr:nvSpPr>
        <xdr:cNvPr id="119" name="Text Box 163">
          <a:extLst>
            <a:ext uri="{FF2B5EF4-FFF2-40B4-BE49-F238E27FC236}">
              <a16:creationId xmlns:a16="http://schemas.microsoft.com/office/drawing/2014/main" id="{287B6AB3-F850-493E-A311-5993F7B6224A}"/>
            </a:ext>
          </a:extLst>
        </xdr:cNvPr>
        <xdr:cNvSpPr txBox="1">
          <a:spLocks noChangeArrowheads="1"/>
        </xdr:cNvSpPr>
      </xdr:nvSpPr>
      <xdr:spPr bwMode="auto">
        <a:xfrm>
          <a:off x="0" y="10102215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76200</xdr:colOff>
      <xdr:row>454</xdr:row>
      <xdr:rowOff>238298</xdr:rowOff>
    </xdr:to>
    <xdr:sp macro="" textlink="">
      <xdr:nvSpPr>
        <xdr:cNvPr id="120" name="Text Box 164">
          <a:extLst>
            <a:ext uri="{FF2B5EF4-FFF2-40B4-BE49-F238E27FC236}">
              <a16:creationId xmlns:a16="http://schemas.microsoft.com/office/drawing/2014/main" id="{299F175F-DAF9-4E24-B1AD-55AB2957F6DB}"/>
            </a:ext>
          </a:extLst>
        </xdr:cNvPr>
        <xdr:cNvSpPr txBox="1">
          <a:spLocks noChangeArrowheads="1"/>
        </xdr:cNvSpPr>
      </xdr:nvSpPr>
      <xdr:spPr bwMode="auto">
        <a:xfrm>
          <a:off x="0" y="10120312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76200</xdr:colOff>
      <xdr:row>456</xdr:row>
      <xdr:rowOff>238298</xdr:rowOff>
    </xdr:to>
    <xdr:sp macro="" textlink="">
      <xdr:nvSpPr>
        <xdr:cNvPr id="121" name="Text Box 165">
          <a:extLst>
            <a:ext uri="{FF2B5EF4-FFF2-40B4-BE49-F238E27FC236}">
              <a16:creationId xmlns:a16="http://schemas.microsoft.com/office/drawing/2014/main" id="{2372000E-7FBA-43B4-9AD6-185AFA0B34AC}"/>
            </a:ext>
          </a:extLst>
        </xdr:cNvPr>
        <xdr:cNvSpPr txBox="1">
          <a:spLocks noChangeArrowheads="1"/>
        </xdr:cNvSpPr>
      </xdr:nvSpPr>
      <xdr:spPr bwMode="auto">
        <a:xfrm>
          <a:off x="0" y="10138410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76200</xdr:colOff>
      <xdr:row>458</xdr:row>
      <xdr:rowOff>238298</xdr:rowOff>
    </xdr:to>
    <xdr:sp macro="" textlink="">
      <xdr:nvSpPr>
        <xdr:cNvPr id="122" name="Text Box 166">
          <a:extLst>
            <a:ext uri="{FF2B5EF4-FFF2-40B4-BE49-F238E27FC236}">
              <a16:creationId xmlns:a16="http://schemas.microsoft.com/office/drawing/2014/main" id="{5BAC46FD-720C-4A02-A70B-D18237A2A895}"/>
            </a:ext>
          </a:extLst>
        </xdr:cNvPr>
        <xdr:cNvSpPr txBox="1">
          <a:spLocks noChangeArrowheads="1"/>
        </xdr:cNvSpPr>
      </xdr:nvSpPr>
      <xdr:spPr bwMode="auto">
        <a:xfrm>
          <a:off x="0" y="1015650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76200</xdr:colOff>
      <xdr:row>460</xdr:row>
      <xdr:rowOff>238299</xdr:rowOff>
    </xdr:to>
    <xdr:sp macro="" textlink="">
      <xdr:nvSpPr>
        <xdr:cNvPr id="123" name="Text Box 167">
          <a:extLst>
            <a:ext uri="{FF2B5EF4-FFF2-40B4-BE49-F238E27FC236}">
              <a16:creationId xmlns:a16="http://schemas.microsoft.com/office/drawing/2014/main" id="{7E3CE0CF-F573-4129-A9F3-ABC9903DB762}"/>
            </a:ext>
          </a:extLst>
        </xdr:cNvPr>
        <xdr:cNvSpPr txBox="1">
          <a:spLocks noChangeArrowheads="1"/>
        </xdr:cNvSpPr>
      </xdr:nvSpPr>
      <xdr:spPr bwMode="auto">
        <a:xfrm>
          <a:off x="0" y="10174605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76200</xdr:colOff>
      <xdr:row>463</xdr:row>
      <xdr:rowOff>3463</xdr:rowOff>
    </xdr:to>
    <xdr:sp macro="" textlink="">
      <xdr:nvSpPr>
        <xdr:cNvPr id="124" name="Text Box 168">
          <a:extLst>
            <a:ext uri="{FF2B5EF4-FFF2-40B4-BE49-F238E27FC236}">
              <a16:creationId xmlns:a16="http://schemas.microsoft.com/office/drawing/2014/main" id="{C0C77976-7A02-4098-A206-B0530A88975E}"/>
            </a:ext>
          </a:extLst>
        </xdr:cNvPr>
        <xdr:cNvSpPr txBox="1">
          <a:spLocks noChangeArrowheads="1"/>
        </xdr:cNvSpPr>
      </xdr:nvSpPr>
      <xdr:spPr bwMode="auto">
        <a:xfrm>
          <a:off x="0" y="10192702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76200</xdr:colOff>
      <xdr:row>465</xdr:row>
      <xdr:rowOff>12122</xdr:rowOff>
    </xdr:to>
    <xdr:sp macro="" textlink="">
      <xdr:nvSpPr>
        <xdr:cNvPr id="125" name="Text Box 169">
          <a:extLst>
            <a:ext uri="{FF2B5EF4-FFF2-40B4-BE49-F238E27FC236}">
              <a16:creationId xmlns:a16="http://schemas.microsoft.com/office/drawing/2014/main" id="{40A522F5-5B3D-402C-A27A-C805EFCA323E}"/>
            </a:ext>
          </a:extLst>
        </xdr:cNvPr>
        <xdr:cNvSpPr txBox="1">
          <a:spLocks noChangeArrowheads="1"/>
        </xdr:cNvSpPr>
      </xdr:nvSpPr>
      <xdr:spPr bwMode="auto">
        <a:xfrm>
          <a:off x="0" y="10211752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76200</xdr:colOff>
      <xdr:row>466</xdr:row>
      <xdr:rowOff>238298</xdr:rowOff>
    </xdr:to>
    <xdr:sp macro="" textlink="">
      <xdr:nvSpPr>
        <xdr:cNvPr id="126" name="Text Box 170">
          <a:extLst>
            <a:ext uri="{FF2B5EF4-FFF2-40B4-BE49-F238E27FC236}">
              <a16:creationId xmlns:a16="http://schemas.microsoft.com/office/drawing/2014/main" id="{7FB744D3-AE16-4A1E-88C9-7AD9ED25E716}"/>
            </a:ext>
          </a:extLst>
        </xdr:cNvPr>
        <xdr:cNvSpPr txBox="1">
          <a:spLocks noChangeArrowheads="1"/>
        </xdr:cNvSpPr>
      </xdr:nvSpPr>
      <xdr:spPr bwMode="auto">
        <a:xfrm>
          <a:off x="0" y="10234612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76200</xdr:colOff>
      <xdr:row>468</xdr:row>
      <xdr:rowOff>238299</xdr:rowOff>
    </xdr:to>
    <xdr:sp macro="" textlink="">
      <xdr:nvSpPr>
        <xdr:cNvPr id="127" name="Text Box 171">
          <a:extLst>
            <a:ext uri="{FF2B5EF4-FFF2-40B4-BE49-F238E27FC236}">
              <a16:creationId xmlns:a16="http://schemas.microsoft.com/office/drawing/2014/main" id="{2C2453DB-C678-4593-9470-EF4EBC4C3A13}"/>
            </a:ext>
          </a:extLst>
        </xdr:cNvPr>
        <xdr:cNvSpPr txBox="1">
          <a:spLocks noChangeArrowheads="1"/>
        </xdr:cNvSpPr>
      </xdr:nvSpPr>
      <xdr:spPr bwMode="auto">
        <a:xfrm>
          <a:off x="0" y="10252710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76200</xdr:colOff>
      <xdr:row>470</xdr:row>
      <xdr:rowOff>238298</xdr:rowOff>
    </xdr:to>
    <xdr:sp macro="" textlink="">
      <xdr:nvSpPr>
        <xdr:cNvPr id="128" name="Text Box 172">
          <a:extLst>
            <a:ext uri="{FF2B5EF4-FFF2-40B4-BE49-F238E27FC236}">
              <a16:creationId xmlns:a16="http://schemas.microsoft.com/office/drawing/2014/main" id="{E0F520AF-88DC-4466-A51F-470577287EEE}"/>
            </a:ext>
          </a:extLst>
        </xdr:cNvPr>
        <xdr:cNvSpPr txBox="1">
          <a:spLocks noChangeArrowheads="1"/>
        </xdr:cNvSpPr>
      </xdr:nvSpPr>
      <xdr:spPr bwMode="auto">
        <a:xfrm>
          <a:off x="0" y="1027080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76200</xdr:colOff>
      <xdr:row>491</xdr:row>
      <xdr:rowOff>3463</xdr:rowOff>
    </xdr:to>
    <xdr:sp macro="" textlink="">
      <xdr:nvSpPr>
        <xdr:cNvPr id="129" name="Text Box 173">
          <a:extLst>
            <a:ext uri="{FF2B5EF4-FFF2-40B4-BE49-F238E27FC236}">
              <a16:creationId xmlns:a16="http://schemas.microsoft.com/office/drawing/2014/main" id="{A41164D0-851D-4E86-8705-9C1A1F40A554}"/>
            </a:ext>
          </a:extLst>
        </xdr:cNvPr>
        <xdr:cNvSpPr txBox="1">
          <a:spLocks noChangeArrowheads="1"/>
        </xdr:cNvSpPr>
      </xdr:nvSpPr>
      <xdr:spPr bwMode="auto">
        <a:xfrm>
          <a:off x="0" y="10455592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3463</xdr:rowOff>
    </xdr:to>
    <xdr:sp macro="" textlink="">
      <xdr:nvSpPr>
        <xdr:cNvPr id="130" name="Text Box 175">
          <a:extLst>
            <a:ext uri="{FF2B5EF4-FFF2-40B4-BE49-F238E27FC236}">
              <a16:creationId xmlns:a16="http://schemas.microsoft.com/office/drawing/2014/main" id="{E5907F10-98CD-4351-B2B3-693F39253166}"/>
            </a:ext>
          </a:extLst>
        </xdr:cNvPr>
        <xdr:cNvSpPr txBox="1">
          <a:spLocks noChangeArrowheads="1"/>
        </xdr:cNvSpPr>
      </xdr:nvSpPr>
      <xdr:spPr bwMode="auto">
        <a:xfrm>
          <a:off x="154305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82</xdr:row>
      <xdr:rowOff>3464</xdr:rowOff>
    </xdr:to>
    <xdr:sp macro="" textlink="">
      <xdr:nvSpPr>
        <xdr:cNvPr id="131" name="Text Box 176">
          <a:extLst>
            <a:ext uri="{FF2B5EF4-FFF2-40B4-BE49-F238E27FC236}">
              <a16:creationId xmlns:a16="http://schemas.microsoft.com/office/drawing/2014/main" id="{50D06D1A-0FE7-44DC-AB3C-07EFE909D963}"/>
            </a:ext>
          </a:extLst>
        </xdr:cNvPr>
        <xdr:cNvSpPr txBox="1">
          <a:spLocks noChangeArrowheads="1"/>
        </xdr:cNvSpPr>
      </xdr:nvSpPr>
      <xdr:spPr bwMode="auto">
        <a:xfrm>
          <a:off x="154305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84</xdr:row>
      <xdr:rowOff>3463</xdr:rowOff>
    </xdr:to>
    <xdr:sp macro="" textlink="">
      <xdr:nvSpPr>
        <xdr:cNvPr id="132" name="Text Box 177">
          <a:extLst>
            <a:ext uri="{FF2B5EF4-FFF2-40B4-BE49-F238E27FC236}">
              <a16:creationId xmlns:a16="http://schemas.microsoft.com/office/drawing/2014/main" id="{17EB7D6D-88BE-4E54-84F0-95CF43FC3A75}"/>
            </a:ext>
          </a:extLst>
        </xdr:cNvPr>
        <xdr:cNvSpPr txBox="1">
          <a:spLocks noChangeArrowheads="1"/>
        </xdr:cNvSpPr>
      </xdr:nvSpPr>
      <xdr:spPr bwMode="auto">
        <a:xfrm>
          <a:off x="154305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86</xdr:row>
      <xdr:rowOff>3463</xdr:rowOff>
    </xdr:to>
    <xdr:sp macro="" textlink="">
      <xdr:nvSpPr>
        <xdr:cNvPr id="133" name="Text Box 178">
          <a:extLst>
            <a:ext uri="{FF2B5EF4-FFF2-40B4-BE49-F238E27FC236}">
              <a16:creationId xmlns:a16="http://schemas.microsoft.com/office/drawing/2014/main" id="{7B8AC2F6-010B-4A11-AD12-6F7306B42E61}"/>
            </a:ext>
          </a:extLst>
        </xdr:cNvPr>
        <xdr:cNvSpPr txBox="1">
          <a:spLocks noChangeArrowheads="1"/>
        </xdr:cNvSpPr>
      </xdr:nvSpPr>
      <xdr:spPr bwMode="auto">
        <a:xfrm>
          <a:off x="154305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3463</xdr:rowOff>
    </xdr:to>
    <xdr:sp macro="" textlink="">
      <xdr:nvSpPr>
        <xdr:cNvPr id="134" name="Text Box 179">
          <a:extLst>
            <a:ext uri="{FF2B5EF4-FFF2-40B4-BE49-F238E27FC236}">
              <a16:creationId xmlns:a16="http://schemas.microsoft.com/office/drawing/2014/main" id="{2074E746-7D0E-48FD-B2DF-4F3C36EB07C1}"/>
            </a:ext>
          </a:extLst>
        </xdr:cNvPr>
        <xdr:cNvSpPr txBox="1">
          <a:spLocks noChangeArrowheads="1"/>
        </xdr:cNvSpPr>
      </xdr:nvSpPr>
      <xdr:spPr bwMode="auto">
        <a:xfrm>
          <a:off x="154305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90</xdr:row>
      <xdr:rowOff>3465</xdr:rowOff>
    </xdr:to>
    <xdr:sp macro="" textlink="">
      <xdr:nvSpPr>
        <xdr:cNvPr id="135" name="Text Box 180">
          <a:extLst>
            <a:ext uri="{FF2B5EF4-FFF2-40B4-BE49-F238E27FC236}">
              <a16:creationId xmlns:a16="http://schemas.microsoft.com/office/drawing/2014/main" id="{A50F596B-2660-4123-8A62-F2847205CF71}"/>
            </a:ext>
          </a:extLst>
        </xdr:cNvPr>
        <xdr:cNvSpPr txBox="1">
          <a:spLocks noChangeArrowheads="1"/>
        </xdr:cNvSpPr>
      </xdr:nvSpPr>
      <xdr:spPr bwMode="auto">
        <a:xfrm>
          <a:off x="154305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3463</xdr:rowOff>
    </xdr:to>
    <xdr:sp macro="" textlink="">
      <xdr:nvSpPr>
        <xdr:cNvPr id="136" name="Text Box 181">
          <a:extLst>
            <a:ext uri="{FF2B5EF4-FFF2-40B4-BE49-F238E27FC236}">
              <a16:creationId xmlns:a16="http://schemas.microsoft.com/office/drawing/2014/main" id="{1BEC80A3-D777-47A6-AE4E-46BAB6C9DC75}"/>
            </a:ext>
          </a:extLst>
        </xdr:cNvPr>
        <xdr:cNvSpPr txBox="1">
          <a:spLocks noChangeArrowheads="1"/>
        </xdr:cNvSpPr>
      </xdr:nvSpPr>
      <xdr:spPr bwMode="auto">
        <a:xfrm>
          <a:off x="154305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94</xdr:row>
      <xdr:rowOff>3464</xdr:rowOff>
    </xdr:to>
    <xdr:sp macro="" textlink="">
      <xdr:nvSpPr>
        <xdr:cNvPr id="137" name="Text Box 182">
          <a:extLst>
            <a:ext uri="{FF2B5EF4-FFF2-40B4-BE49-F238E27FC236}">
              <a16:creationId xmlns:a16="http://schemas.microsoft.com/office/drawing/2014/main" id="{54B9EC25-5FC7-4690-897F-A184FCC1C20B}"/>
            </a:ext>
          </a:extLst>
        </xdr:cNvPr>
        <xdr:cNvSpPr txBox="1">
          <a:spLocks noChangeArrowheads="1"/>
        </xdr:cNvSpPr>
      </xdr:nvSpPr>
      <xdr:spPr bwMode="auto">
        <a:xfrm>
          <a:off x="154305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96</xdr:row>
      <xdr:rowOff>3464</xdr:rowOff>
    </xdr:to>
    <xdr:sp macro="" textlink="">
      <xdr:nvSpPr>
        <xdr:cNvPr id="138" name="Text Box 183">
          <a:extLst>
            <a:ext uri="{FF2B5EF4-FFF2-40B4-BE49-F238E27FC236}">
              <a16:creationId xmlns:a16="http://schemas.microsoft.com/office/drawing/2014/main" id="{6CAAEA3C-A35F-4D62-8B99-BFF8702D52F2}"/>
            </a:ext>
          </a:extLst>
        </xdr:cNvPr>
        <xdr:cNvSpPr txBox="1">
          <a:spLocks noChangeArrowheads="1"/>
        </xdr:cNvSpPr>
      </xdr:nvSpPr>
      <xdr:spPr bwMode="auto">
        <a:xfrm>
          <a:off x="154305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98</xdr:row>
      <xdr:rowOff>3465</xdr:rowOff>
    </xdr:to>
    <xdr:sp macro="" textlink="">
      <xdr:nvSpPr>
        <xdr:cNvPr id="139" name="Text Box 184">
          <a:extLst>
            <a:ext uri="{FF2B5EF4-FFF2-40B4-BE49-F238E27FC236}">
              <a16:creationId xmlns:a16="http://schemas.microsoft.com/office/drawing/2014/main" id="{E4F4AC0C-081C-4522-A76E-93F2103DE9FE}"/>
            </a:ext>
          </a:extLst>
        </xdr:cNvPr>
        <xdr:cNvSpPr txBox="1">
          <a:spLocks noChangeArrowheads="1"/>
        </xdr:cNvSpPr>
      </xdr:nvSpPr>
      <xdr:spPr bwMode="auto">
        <a:xfrm>
          <a:off x="154305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3463</xdr:rowOff>
    </xdr:to>
    <xdr:sp macro="" textlink="">
      <xdr:nvSpPr>
        <xdr:cNvPr id="140" name="Text Box 185">
          <a:extLst>
            <a:ext uri="{FF2B5EF4-FFF2-40B4-BE49-F238E27FC236}">
              <a16:creationId xmlns:a16="http://schemas.microsoft.com/office/drawing/2014/main" id="{3CCEC2DA-5E12-40EB-AA65-2EE334CC2683}"/>
            </a:ext>
          </a:extLst>
        </xdr:cNvPr>
        <xdr:cNvSpPr txBox="1">
          <a:spLocks noChangeArrowheads="1"/>
        </xdr:cNvSpPr>
      </xdr:nvSpPr>
      <xdr:spPr bwMode="auto">
        <a:xfrm>
          <a:off x="154305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141" name="Text Box 186">
          <a:extLst>
            <a:ext uri="{FF2B5EF4-FFF2-40B4-BE49-F238E27FC236}">
              <a16:creationId xmlns:a16="http://schemas.microsoft.com/office/drawing/2014/main" id="{A93D3869-B9D4-4D72-BFDD-61FA1B5B34FE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142" name="Text Box 187">
          <a:extLst>
            <a:ext uri="{FF2B5EF4-FFF2-40B4-BE49-F238E27FC236}">
              <a16:creationId xmlns:a16="http://schemas.microsoft.com/office/drawing/2014/main" id="{D00C28C7-A5B7-4A1C-95B5-B5161993478C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187</xdr:row>
      <xdr:rowOff>0</xdr:rowOff>
    </xdr:from>
    <xdr:to>
      <xdr:col>2</xdr:col>
      <xdr:colOff>76200</xdr:colOff>
      <xdr:row>188</xdr:row>
      <xdr:rowOff>3463</xdr:rowOff>
    </xdr:to>
    <xdr:sp macro="" textlink="">
      <xdr:nvSpPr>
        <xdr:cNvPr id="143" name="Text Box 188">
          <a:extLst>
            <a:ext uri="{FF2B5EF4-FFF2-40B4-BE49-F238E27FC236}">
              <a16:creationId xmlns:a16="http://schemas.microsoft.com/office/drawing/2014/main" id="{775E26F7-4D99-4B2F-B556-2CCB41108B5F}"/>
            </a:ext>
          </a:extLst>
        </xdr:cNvPr>
        <xdr:cNvSpPr txBox="1">
          <a:spLocks noChangeArrowheads="1"/>
        </xdr:cNvSpPr>
      </xdr:nvSpPr>
      <xdr:spPr bwMode="auto">
        <a:xfrm>
          <a:off x="1543050" y="30822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283</xdr:row>
      <xdr:rowOff>0</xdr:rowOff>
    </xdr:from>
    <xdr:to>
      <xdr:col>2</xdr:col>
      <xdr:colOff>76200</xdr:colOff>
      <xdr:row>284</xdr:row>
      <xdr:rowOff>3463</xdr:rowOff>
    </xdr:to>
    <xdr:sp macro="" textlink="">
      <xdr:nvSpPr>
        <xdr:cNvPr id="144" name="Text Box 189">
          <a:extLst>
            <a:ext uri="{FF2B5EF4-FFF2-40B4-BE49-F238E27FC236}">
              <a16:creationId xmlns:a16="http://schemas.microsoft.com/office/drawing/2014/main" id="{B7D10914-88B7-4FDF-9573-6545DA54DB29}"/>
            </a:ext>
          </a:extLst>
        </xdr:cNvPr>
        <xdr:cNvSpPr txBox="1">
          <a:spLocks noChangeArrowheads="1"/>
        </xdr:cNvSpPr>
      </xdr:nvSpPr>
      <xdr:spPr bwMode="auto">
        <a:xfrm>
          <a:off x="1543050" y="41119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2</xdr:col>
      <xdr:colOff>76200</xdr:colOff>
      <xdr:row>376</xdr:row>
      <xdr:rowOff>3464</xdr:rowOff>
    </xdr:to>
    <xdr:sp macro="" textlink="">
      <xdr:nvSpPr>
        <xdr:cNvPr id="145" name="Text Box 190">
          <a:extLst>
            <a:ext uri="{FF2B5EF4-FFF2-40B4-BE49-F238E27FC236}">
              <a16:creationId xmlns:a16="http://schemas.microsoft.com/office/drawing/2014/main" id="{D304E43E-FF39-4DB8-BA2B-6A88E2A65D57}"/>
            </a:ext>
          </a:extLst>
        </xdr:cNvPr>
        <xdr:cNvSpPr txBox="1">
          <a:spLocks noChangeArrowheads="1"/>
        </xdr:cNvSpPr>
      </xdr:nvSpPr>
      <xdr:spPr bwMode="auto">
        <a:xfrm>
          <a:off x="154305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76200</xdr:colOff>
      <xdr:row>379</xdr:row>
      <xdr:rowOff>3464</xdr:rowOff>
    </xdr:to>
    <xdr:sp macro="" textlink="">
      <xdr:nvSpPr>
        <xdr:cNvPr id="146" name="Text Box 191">
          <a:extLst>
            <a:ext uri="{FF2B5EF4-FFF2-40B4-BE49-F238E27FC236}">
              <a16:creationId xmlns:a16="http://schemas.microsoft.com/office/drawing/2014/main" id="{68EEF0BA-F991-4705-B23F-D77A3111CC9A}"/>
            </a:ext>
          </a:extLst>
        </xdr:cNvPr>
        <xdr:cNvSpPr txBox="1">
          <a:spLocks noChangeArrowheads="1"/>
        </xdr:cNvSpPr>
      </xdr:nvSpPr>
      <xdr:spPr bwMode="auto">
        <a:xfrm>
          <a:off x="154305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380</xdr:row>
      <xdr:rowOff>0</xdr:rowOff>
    </xdr:from>
    <xdr:to>
      <xdr:col>2</xdr:col>
      <xdr:colOff>76200</xdr:colOff>
      <xdr:row>380</xdr:row>
      <xdr:rowOff>245918</xdr:rowOff>
    </xdr:to>
    <xdr:sp macro="" textlink="">
      <xdr:nvSpPr>
        <xdr:cNvPr id="147" name="Text Box 192">
          <a:extLst>
            <a:ext uri="{FF2B5EF4-FFF2-40B4-BE49-F238E27FC236}">
              <a16:creationId xmlns:a16="http://schemas.microsoft.com/office/drawing/2014/main" id="{50E2165C-A33F-4F5D-AB79-017FE95F457E}"/>
            </a:ext>
          </a:extLst>
        </xdr:cNvPr>
        <xdr:cNvSpPr txBox="1">
          <a:spLocks noChangeArrowheads="1"/>
        </xdr:cNvSpPr>
      </xdr:nvSpPr>
      <xdr:spPr bwMode="auto">
        <a:xfrm>
          <a:off x="154305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76200</xdr:colOff>
      <xdr:row>383</xdr:row>
      <xdr:rowOff>3463</xdr:rowOff>
    </xdr:to>
    <xdr:sp macro="" textlink="">
      <xdr:nvSpPr>
        <xdr:cNvPr id="148" name="Text Box 193">
          <a:extLst>
            <a:ext uri="{FF2B5EF4-FFF2-40B4-BE49-F238E27FC236}">
              <a16:creationId xmlns:a16="http://schemas.microsoft.com/office/drawing/2014/main" id="{AA63BE9A-4596-4B86-8075-B5C028C0E122}"/>
            </a:ext>
          </a:extLst>
        </xdr:cNvPr>
        <xdr:cNvSpPr txBox="1">
          <a:spLocks noChangeArrowheads="1"/>
        </xdr:cNvSpPr>
      </xdr:nvSpPr>
      <xdr:spPr bwMode="auto">
        <a:xfrm>
          <a:off x="154305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76200</xdr:colOff>
      <xdr:row>385</xdr:row>
      <xdr:rowOff>3464</xdr:rowOff>
    </xdr:to>
    <xdr:sp macro="" textlink="">
      <xdr:nvSpPr>
        <xdr:cNvPr id="149" name="Text Box 194">
          <a:extLst>
            <a:ext uri="{FF2B5EF4-FFF2-40B4-BE49-F238E27FC236}">
              <a16:creationId xmlns:a16="http://schemas.microsoft.com/office/drawing/2014/main" id="{10D04FB0-8F1A-4865-83E8-E7BB524F597E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76200</xdr:colOff>
      <xdr:row>386</xdr:row>
      <xdr:rowOff>3463</xdr:rowOff>
    </xdr:to>
    <xdr:sp macro="" textlink="">
      <xdr:nvSpPr>
        <xdr:cNvPr id="150" name="Text Box 195">
          <a:extLst>
            <a:ext uri="{FF2B5EF4-FFF2-40B4-BE49-F238E27FC236}">
              <a16:creationId xmlns:a16="http://schemas.microsoft.com/office/drawing/2014/main" id="{16DCDE5D-EA92-48D0-B0A8-D2A98BE7A00D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388</xdr:row>
      <xdr:rowOff>0</xdr:rowOff>
    </xdr:from>
    <xdr:to>
      <xdr:col>2</xdr:col>
      <xdr:colOff>76200</xdr:colOff>
      <xdr:row>389</xdr:row>
      <xdr:rowOff>3464</xdr:rowOff>
    </xdr:to>
    <xdr:sp macro="" textlink="">
      <xdr:nvSpPr>
        <xdr:cNvPr id="151" name="Text Box 196">
          <a:extLst>
            <a:ext uri="{FF2B5EF4-FFF2-40B4-BE49-F238E27FC236}">
              <a16:creationId xmlns:a16="http://schemas.microsoft.com/office/drawing/2014/main" id="{8A423CC3-8CE9-48E6-93EB-72D059B5138A}"/>
            </a:ext>
          </a:extLst>
        </xdr:cNvPr>
        <xdr:cNvSpPr txBox="1">
          <a:spLocks noChangeArrowheads="1"/>
        </xdr:cNvSpPr>
      </xdr:nvSpPr>
      <xdr:spPr bwMode="auto">
        <a:xfrm>
          <a:off x="154305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389</xdr:row>
      <xdr:rowOff>0</xdr:rowOff>
    </xdr:from>
    <xdr:to>
      <xdr:col>2</xdr:col>
      <xdr:colOff>76200</xdr:colOff>
      <xdr:row>390</xdr:row>
      <xdr:rowOff>3464</xdr:rowOff>
    </xdr:to>
    <xdr:sp macro="" textlink="">
      <xdr:nvSpPr>
        <xdr:cNvPr id="152" name="Text Box 197">
          <a:extLst>
            <a:ext uri="{FF2B5EF4-FFF2-40B4-BE49-F238E27FC236}">
              <a16:creationId xmlns:a16="http://schemas.microsoft.com/office/drawing/2014/main" id="{8C49B6C3-6029-4BB0-BD6F-0737CDAE1E2F}"/>
            </a:ext>
          </a:extLst>
        </xdr:cNvPr>
        <xdr:cNvSpPr txBox="1">
          <a:spLocks noChangeArrowheads="1"/>
        </xdr:cNvSpPr>
      </xdr:nvSpPr>
      <xdr:spPr bwMode="auto">
        <a:xfrm>
          <a:off x="154305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76200</xdr:colOff>
      <xdr:row>393</xdr:row>
      <xdr:rowOff>3465</xdr:rowOff>
    </xdr:to>
    <xdr:sp macro="" textlink="">
      <xdr:nvSpPr>
        <xdr:cNvPr id="153" name="Text Box 198">
          <a:extLst>
            <a:ext uri="{FF2B5EF4-FFF2-40B4-BE49-F238E27FC236}">
              <a16:creationId xmlns:a16="http://schemas.microsoft.com/office/drawing/2014/main" id="{B773E71F-C557-4F7D-88E1-76EDC8289212}"/>
            </a:ext>
          </a:extLst>
        </xdr:cNvPr>
        <xdr:cNvSpPr txBox="1">
          <a:spLocks noChangeArrowheads="1"/>
        </xdr:cNvSpPr>
      </xdr:nvSpPr>
      <xdr:spPr bwMode="auto">
        <a:xfrm>
          <a:off x="154305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394</xdr:row>
      <xdr:rowOff>0</xdr:rowOff>
    </xdr:from>
    <xdr:to>
      <xdr:col>2</xdr:col>
      <xdr:colOff>76200</xdr:colOff>
      <xdr:row>395</xdr:row>
      <xdr:rowOff>3464</xdr:rowOff>
    </xdr:to>
    <xdr:sp macro="" textlink="">
      <xdr:nvSpPr>
        <xdr:cNvPr id="154" name="Text Box 199">
          <a:extLst>
            <a:ext uri="{FF2B5EF4-FFF2-40B4-BE49-F238E27FC236}">
              <a16:creationId xmlns:a16="http://schemas.microsoft.com/office/drawing/2014/main" id="{A8C8EA9C-3A3A-46E6-93F3-8CDD88D1BEA7}"/>
            </a:ext>
          </a:extLst>
        </xdr:cNvPr>
        <xdr:cNvSpPr txBox="1">
          <a:spLocks noChangeArrowheads="1"/>
        </xdr:cNvSpPr>
      </xdr:nvSpPr>
      <xdr:spPr bwMode="auto">
        <a:xfrm>
          <a:off x="154305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396</xdr:row>
      <xdr:rowOff>0</xdr:rowOff>
    </xdr:from>
    <xdr:to>
      <xdr:col>2</xdr:col>
      <xdr:colOff>76200</xdr:colOff>
      <xdr:row>397</xdr:row>
      <xdr:rowOff>3463</xdr:rowOff>
    </xdr:to>
    <xdr:sp macro="" textlink="">
      <xdr:nvSpPr>
        <xdr:cNvPr id="155" name="Text Box 200">
          <a:extLst>
            <a:ext uri="{FF2B5EF4-FFF2-40B4-BE49-F238E27FC236}">
              <a16:creationId xmlns:a16="http://schemas.microsoft.com/office/drawing/2014/main" id="{1F22A530-1ABF-4AC5-AA0D-1C26909BD2F8}"/>
            </a:ext>
          </a:extLst>
        </xdr:cNvPr>
        <xdr:cNvSpPr txBox="1">
          <a:spLocks noChangeArrowheads="1"/>
        </xdr:cNvSpPr>
      </xdr:nvSpPr>
      <xdr:spPr bwMode="auto">
        <a:xfrm>
          <a:off x="154305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56" name="Text Box 201">
          <a:extLst>
            <a:ext uri="{FF2B5EF4-FFF2-40B4-BE49-F238E27FC236}">
              <a16:creationId xmlns:a16="http://schemas.microsoft.com/office/drawing/2014/main" id="{9FED00EF-B017-4BDE-BE2B-C07C2C535A34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57" name="Text Box 202">
          <a:extLst>
            <a:ext uri="{FF2B5EF4-FFF2-40B4-BE49-F238E27FC236}">
              <a16:creationId xmlns:a16="http://schemas.microsoft.com/office/drawing/2014/main" id="{B5B7FF3F-1B77-4014-8B33-084D45704F19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417</xdr:row>
      <xdr:rowOff>0</xdr:rowOff>
    </xdr:from>
    <xdr:to>
      <xdr:col>2</xdr:col>
      <xdr:colOff>76200</xdr:colOff>
      <xdr:row>418</xdr:row>
      <xdr:rowOff>3463</xdr:rowOff>
    </xdr:to>
    <xdr:sp macro="" textlink="">
      <xdr:nvSpPr>
        <xdr:cNvPr id="158" name="Text Box 203">
          <a:extLst>
            <a:ext uri="{FF2B5EF4-FFF2-40B4-BE49-F238E27FC236}">
              <a16:creationId xmlns:a16="http://schemas.microsoft.com/office/drawing/2014/main" id="{099B409C-3343-4EA5-8D7C-31407F966194}"/>
            </a:ext>
          </a:extLst>
        </xdr:cNvPr>
        <xdr:cNvSpPr txBox="1">
          <a:spLocks noChangeArrowheads="1"/>
        </xdr:cNvSpPr>
      </xdr:nvSpPr>
      <xdr:spPr bwMode="auto">
        <a:xfrm>
          <a:off x="1543050" y="66074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479</xdr:row>
      <xdr:rowOff>0</xdr:rowOff>
    </xdr:from>
    <xdr:to>
      <xdr:col>2</xdr:col>
      <xdr:colOff>76200</xdr:colOff>
      <xdr:row>479</xdr:row>
      <xdr:rowOff>238298</xdr:rowOff>
    </xdr:to>
    <xdr:sp macro="" textlink="">
      <xdr:nvSpPr>
        <xdr:cNvPr id="159" name="Text Box 204">
          <a:extLst>
            <a:ext uri="{FF2B5EF4-FFF2-40B4-BE49-F238E27FC236}">
              <a16:creationId xmlns:a16="http://schemas.microsoft.com/office/drawing/2014/main" id="{69F28BAE-CC8E-4D88-8B4C-F35B98C11263}"/>
            </a:ext>
          </a:extLst>
        </xdr:cNvPr>
        <xdr:cNvSpPr txBox="1">
          <a:spLocks noChangeArrowheads="1"/>
        </xdr:cNvSpPr>
      </xdr:nvSpPr>
      <xdr:spPr bwMode="auto">
        <a:xfrm>
          <a:off x="1543050" y="7189470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3463</xdr:rowOff>
    </xdr:to>
    <xdr:sp macro="" textlink="">
      <xdr:nvSpPr>
        <xdr:cNvPr id="160" name="Text Box 205">
          <a:extLst>
            <a:ext uri="{FF2B5EF4-FFF2-40B4-BE49-F238E27FC236}">
              <a16:creationId xmlns:a16="http://schemas.microsoft.com/office/drawing/2014/main" id="{5178C648-878F-4593-9E08-DCFB1B925A78}"/>
            </a:ext>
          </a:extLst>
        </xdr:cNvPr>
        <xdr:cNvSpPr txBox="1">
          <a:spLocks noChangeArrowheads="1"/>
        </xdr:cNvSpPr>
      </xdr:nvSpPr>
      <xdr:spPr bwMode="auto">
        <a:xfrm>
          <a:off x="1543050" y="15706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3463</xdr:rowOff>
    </xdr:to>
    <xdr:sp macro="" textlink="">
      <xdr:nvSpPr>
        <xdr:cNvPr id="161" name="Text Box 206">
          <a:extLst>
            <a:ext uri="{FF2B5EF4-FFF2-40B4-BE49-F238E27FC236}">
              <a16:creationId xmlns:a16="http://schemas.microsoft.com/office/drawing/2014/main" id="{1903446E-7E55-4EA5-9B68-47151238C874}"/>
            </a:ext>
          </a:extLst>
        </xdr:cNvPr>
        <xdr:cNvSpPr txBox="1">
          <a:spLocks noChangeArrowheads="1"/>
        </xdr:cNvSpPr>
      </xdr:nvSpPr>
      <xdr:spPr bwMode="auto">
        <a:xfrm>
          <a:off x="154305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82</xdr:row>
      <xdr:rowOff>3464</xdr:rowOff>
    </xdr:to>
    <xdr:sp macro="" textlink="">
      <xdr:nvSpPr>
        <xdr:cNvPr id="162" name="Text Box 207">
          <a:extLst>
            <a:ext uri="{FF2B5EF4-FFF2-40B4-BE49-F238E27FC236}">
              <a16:creationId xmlns:a16="http://schemas.microsoft.com/office/drawing/2014/main" id="{C39DBFD2-9D4E-4E39-9697-4F4F65380DCE}"/>
            </a:ext>
          </a:extLst>
        </xdr:cNvPr>
        <xdr:cNvSpPr txBox="1">
          <a:spLocks noChangeArrowheads="1"/>
        </xdr:cNvSpPr>
      </xdr:nvSpPr>
      <xdr:spPr bwMode="auto">
        <a:xfrm>
          <a:off x="154305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84</xdr:row>
      <xdr:rowOff>3463</xdr:rowOff>
    </xdr:to>
    <xdr:sp macro="" textlink="">
      <xdr:nvSpPr>
        <xdr:cNvPr id="163" name="Text Box 208">
          <a:extLst>
            <a:ext uri="{FF2B5EF4-FFF2-40B4-BE49-F238E27FC236}">
              <a16:creationId xmlns:a16="http://schemas.microsoft.com/office/drawing/2014/main" id="{F3FC763A-367D-4A63-A287-A43C096F621F}"/>
            </a:ext>
          </a:extLst>
        </xdr:cNvPr>
        <xdr:cNvSpPr txBox="1">
          <a:spLocks noChangeArrowheads="1"/>
        </xdr:cNvSpPr>
      </xdr:nvSpPr>
      <xdr:spPr bwMode="auto">
        <a:xfrm>
          <a:off x="154305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86</xdr:row>
      <xdr:rowOff>3463</xdr:rowOff>
    </xdr:to>
    <xdr:sp macro="" textlink="">
      <xdr:nvSpPr>
        <xdr:cNvPr id="164" name="Text Box 209">
          <a:extLst>
            <a:ext uri="{FF2B5EF4-FFF2-40B4-BE49-F238E27FC236}">
              <a16:creationId xmlns:a16="http://schemas.microsoft.com/office/drawing/2014/main" id="{5D8EE9C7-C281-4EF5-901C-1F3FFF9B4A3A}"/>
            </a:ext>
          </a:extLst>
        </xdr:cNvPr>
        <xdr:cNvSpPr txBox="1">
          <a:spLocks noChangeArrowheads="1"/>
        </xdr:cNvSpPr>
      </xdr:nvSpPr>
      <xdr:spPr bwMode="auto">
        <a:xfrm>
          <a:off x="154305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3463</xdr:rowOff>
    </xdr:to>
    <xdr:sp macro="" textlink="">
      <xdr:nvSpPr>
        <xdr:cNvPr id="165" name="Text Box 210">
          <a:extLst>
            <a:ext uri="{FF2B5EF4-FFF2-40B4-BE49-F238E27FC236}">
              <a16:creationId xmlns:a16="http://schemas.microsoft.com/office/drawing/2014/main" id="{5A406BD4-CDFC-4F61-BDDE-5EE1D1F8D6F2}"/>
            </a:ext>
          </a:extLst>
        </xdr:cNvPr>
        <xdr:cNvSpPr txBox="1">
          <a:spLocks noChangeArrowheads="1"/>
        </xdr:cNvSpPr>
      </xdr:nvSpPr>
      <xdr:spPr bwMode="auto">
        <a:xfrm>
          <a:off x="154305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90</xdr:row>
      <xdr:rowOff>3465</xdr:rowOff>
    </xdr:to>
    <xdr:sp macro="" textlink="">
      <xdr:nvSpPr>
        <xdr:cNvPr id="166" name="Text Box 211">
          <a:extLst>
            <a:ext uri="{FF2B5EF4-FFF2-40B4-BE49-F238E27FC236}">
              <a16:creationId xmlns:a16="http://schemas.microsoft.com/office/drawing/2014/main" id="{B1AB752F-12A3-4828-B132-12E7B87BEAB9}"/>
            </a:ext>
          </a:extLst>
        </xdr:cNvPr>
        <xdr:cNvSpPr txBox="1">
          <a:spLocks noChangeArrowheads="1"/>
        </xdr:cNvSpPr>
      </xdr:nvSpPr>
      <xdr:spPr bwMode="auto">
        <a:xfrm>
          <a:off x="154305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3463</xdr:rowOff>
    </xdr:to>
    <xdr:sp macro="" textlink="">
      <xdr:nvSpPr>
        <xdr:cNvPr id="167" name="Text Box 212">
          <a:extLst>
            <a:ext uri="{FF2B5EF4-FFF2-40B4-BE49-F238E27FC236}">
              <a16:creationId xmlns:a16="http://schemas.microsoft.com/office/drawing/2014/main" id="{92FA01BC-5C8E-44BE-86CA-7B078E74CEA7}"/>
            </a:ext>
          </a:extLst>
        </xdr:cNvPr>
        <xdr:cNvSpPr txBox="1">
          <a:spLocks noChangeArrowheads="1"/>
        </xdr:cNvSpPr>
      </xdr:nvSpPr>
      <xdr:spPr bwMode="auto">
        <a:xfrm>
          <a:off x="154305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94</xdr:row>
      <xdr:rowOff>3464</xdr:rowOff>
    </xdr:to>
    <xdr:sp macro="" textlink="">
      <xdr:nvSpPr>
        <xdr:cNvPr id="168" name="Text Box 213">
          <a:extLst>
            <a:ext uri="{FF2B5EF4-FFF2-40B4-BE49-F238E27FC236}">
              <a16:creationId xmlns:a16="http://schemas.microsoft.com/office/drawing/2014/main" id="{583E37AD-CDBC-4055-A443-224F8D5B06D7}"/>
            </a:ext>
          </a:extLst>
        </xdr:cNvPr>
        <xdr:cNvSpPr txBox="1">
          <a:spLocks noChangeArrowheads="1"/>
        </xdr:cNvSpPr>
      </xdr:nvSpPr>
      <xdr:spPr bwMode="auto">
        <a:xfrm>
          <a:off x="154305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96</xdr:row>
      <xdr:rowOff>3464</xdr:rowOff>
    </xdr:to>
    <xdr:sp macro="" textlink="">
      <xdr:nvSpPr>
        <xdr:cNvPr id="169" name="Text Box 214">
          <a:extLst>
            <a:ext uri="{FF2B5EF4-FFF2-40B4-BE49-F238E27FC236}">
              <a16:creationId xmlns:a16="http://schemas.microsoft.com/office/drawing/2014/main" id="{A8F93FC5-CAFE-4BD9-9373-D78F6A256B06}"/>
            </a:ext>
          </a:extLst>
        </xdr:cNvPr>
        <xdr:cNvSpPr txBox="1">
          <a:spLocks noChangeArrowheads="1"/>
        </xdr:cNvSpPr>
      </xdr:nvSpPr>
      <xdr:spPr bwMode="auto">
        <a:xfrm>
          <a:off x="154305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98</xdr:row>
      <xdr:rowOff>3465</xdr:rowOff>
    </xdr:to>
    <xdr:sp macro="" textlink="">
      <xdr:nvSpPr>
        <xdr:cNvPr id="170" name="Text Box 215">
          <a:extLst>
            <a:ext uri="{FF2B5EF4-FFF2-40B4-BE49-F238E27FC236}">
              <a16:creationId xmlns:a16="http://schemas.microsoft.com/office/drawing/2014/main" id="{CC25B830-7BA5-437B-8730-471376AA343A}"/>
            </a:ext>
          </a:extLst>
        </xdr:cNvPr>
        <xdr:cNvSpPr txBox="1">
          <a:spLocks noChangeArrowheads="1"/>
        </xdr:cNvSpPr>
      </xdr:nvSpPr>
      <xdr:spPr bwMode="auto">
        <a:xfrm>
          <a:off x="154305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3463</xdr:rowOff>
    </xdr:to>
    <xdr:sp macro="" textlink="">
      <xdr:nvSpPr>
        <xdr:cNvPr id="171" name="Text Box 216">
          <a:extLst>
            <a:ext uri="{FF2B5EF4-FFF2-40B4-BE49-F238E27FC236}">
              <a16:creationId xmlns:a16="http://schemas.microsoft.com/office/drawing/2014/main" id="{1E1894A1-5444-4504-B0AE-6A7703826F5A}"/>
            </a:ext>
          </a:extLst>
        </xdr:cNvPr>
        <xdr:cNvSpPr txBox="1">
          <a:spLocks noChangeArrowheads="1"/>
        </xdr:cNvSpPr>
      </xdr:nvSpPr>
      <xdr:spPr bwMode="auto">
        <a:xfrm>
          <a:off x="154305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172" name="Text Box 217">
          <a:extLst>
            <a:ext uri="{FF2B5EF4-FFF2-40B4-BE49-F238E27FC236}">
              <a16:creationId xmlns:a16="http://schemas.microsoft.com/office/drawing/2014/main" id="{387BF37E-51B5-48BC-987C-21AB25230374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76200</xdr:colOff>
      <xdr:row>186</xdr:row>
      <xdr:rowOff>3464</xdr:rowOff>
    </xdr:to>
    <xdr:sp macro="" textlink="">
      <xdr:nvSpPr>
        <xdr:cNvPr id="173" name="Text Box 218">
          <a:extLst>
            <a:ext uri="{FF2B5EF4-FFF2-40B4-BE49-F238E27FC236}">
              <a16:creationId xmlns:a16="http://schemas.microsoft.com/office/drawing/2014/main" id="{1E7EA255-C05D-4F62-BB1D-1DD76CA66EA9}"/>
            </a:ext>
          </a:extLst>
        </xdr:cNvPr>
        <xdr:cNvSpPr txBox="1">
          <a:spLocks noChangeArrowheads="1"/>
        </xdr:cNvSpPr>
      </xdr:nvSpPr>
      <xdr:spPr bwMode="auto">
        <a:xfrm>
          <a:off x="1543050" y="30603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76200</xdr:colOff>
      <xdr:row>282</xdr:row>
      <xdr:rowOff>3464</xdr:rowOff>
    </xdr:to>
    <xdr:sp macro="" textlink="">
      <xdr:nvSpPr>
        <xdr:cNvPr id="174" name="Text Box 219">
          <a:extLst>
            <a:ext uri="{FF2B5EF4-FFF2-40B4-BE49-F238E27FC236}">
              <a16:creationId xmlns:a16="http://schemas.microsoft.com/office/drawing/2014/main" id="{15DDD844-2DF2-419F-9F4E-F87CB9F0CE00}"/>
            </a:ext>
          </a:extLst>
        </xdr:cNvPr>
        <xdr:cNvSpPr txBox="1">
          <a:spLocks noChangeArrowheads="1"/>
        </xdr:cNvSpPr>
      </xdr:nvSpPr>
      <xdr:spPr bwMode="auto">
        <a:xfrm>
          <a:off x="1543050" y="40900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374</xdr:row>
      <xdr:rowOff>0</xdr:rowOff>
    </xdr:from>
    <xdr:to>
      <xdr:col>2</xdr:col>
      <xdr:colOff>76200</xdr:colOff>
      <xdr:row>375</xdr:row>
      <xdr:rowOff>3463</xdr:rowOff>
    </xdr:to>
    <xdr:sp macro="" textlink="">
      <xdr:nvSpPr>
        <xdr:cNvPr id="175" name="Text Box 220">
          <a:extLst>
            <a:ext uri="{FF2B5EF4-FFF2-40B4-BE49-F238E27FC236}">
              <a16:creationId xmlns:a16="http://schemas.microsoft.com/office/drawing/2014/main" id="{E76635B9-5645-4757-B015-8E0021F80EA7}"/>
            </a:ext>
          </a:extLst>
        </xdr:cNvPr>
        <xdr:cNvSpPr txBox="1">
          <a:spLocks noChangeArrowheads="1"/>
        </xdr:cNvSpPr>
      </xdr:nvSpPr>
      <xdr:spPr bwMode="auto">
        <a:xfrm>
          <a:off x="1543050" y="58864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2</xdr:col>
      <xdr:colOff>76200</xdr:colOff>
      <xdr:row>376</xdr:row>
      <xdr:rowOff>3464</xdr:rowOff>
    </xdr:to>
    <xdr:sp macro="" textlink="">
      <xdr:nvSpPr>
        <xdr:cNvPr id="176" name="Text Box 221">
          <a:extLst>
            <a:ext uri="{FF2B5EF4-FFF2-40B4-BE49-F238E27FC236}">
              <a16:creationId xmlns:a16="http://schemas.microsoft.com/office/drawing/2014/main" id="{2FC44EE2-8DBA-4E00-8B31-B96E1AE3D981}"/>
            </a:ext>
          </a:extLst>
        </xdr:cNvPr>
        <xdr:cNvSpPr txBox="1">
          <a:spLocks noChangeArrowheads="1"/>
        </xdr:cNvSpPr>
      </xdr:nvSpPr>
      <xdr:spPr bwMode="auto">
        <a:xfrm>
          <a:off x="154305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380</xdr:row>
      <xdr:rowOff>0</xdr:rowOff>
    </xdr:from>
    <xdr:to>
      <xdr:col>2</xdr:col>
      <xdr:colOff>76200</xdr:colOff>
      <xdr:row>380</xdr:row>
      <xdr:rowOff>245918</xdr:rowOff>
    </xdr:to>
    <xdr:sp macro="" textlink="">
      <xdr:nvSpPr>
        <xdr:cNvPr id="177" name="Text Box 223">
          <a:extLst>
            <a:ext uri="{FF2B5EF4-FFF2-40B4-BE49-F238E27FC236}">
              <a16:creationId xmlns:a16="http://schemas.microsoft.com/office/drawing/2014/main" id="{44A15916-A87F-48D3-8BBF-8AE17F534AC2}"/>
            </a:ext>
          </a:extLst>
        </xdr:cNvPr>
        <xdr:cNvSpPr txBox="1">
          <a:spLocks noChangeArrowheads="1"/>
        </xdr:cNvSpPr>
      </xdr:nvSpPr>
      <xdr:spPr bwMode="auto">
        <a:xfrm>
          <a:off x="154305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76200</xdr:colOff>
      <xdr:row>383</xdr:row>
      <xdr:rowOff>3463</xdr:rowOff>
    </xdr:to>
    <xdr:sp macro="" textlink="">
      <xdr:nvSpPr>
        <xdr:cNvPr id="178" name="Text Box 224">
          <a:extLst>
            <a:ext uri="{FF2B5EF4-FFF2-40B4-BE49-F238E27FC236}">
              <a16:creationId xmlns:a16="http://schemas.microsoft.com/office/drawing/2014/main" id="{6E042ED2-5B06-4B3D-BB4D-27A50ABD6AFB}"/>
            </a:ext>
          </a:extLst>
        </xdr:cNvPr>
        <xdr:cNvSpPr txBox="1">
          <a:spLocks noChangeArrowheads="1"/>
        </xdr:cNvSpPr>
      </xdr:nvSpPr>
      <xdr:spPr bwMode="auto">
        <a:xfrm>
          <a:off x="154305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76200</xdr:colOff>
      <xdr:row>385</xdr:row>
      <xdr:rowOff>3464</xdr:rowOff>
    </xdr:to>
    <xdr:sp macro="" textlink="">
      <xdr:nvSpPr>
        <xdr:cNvPr id="179" name="Text Box 225">
          <a:extLst>
            <a:ext uri="{FF2B5EF4-FFF2-40B4-BE49-F238E27FC236}">
              <a16:creationId xmlns:a16="http://schemas.microsoft.com/office/drawing/2014/main" id="{FA708691-8B91-40A7-A85E-9409505DF13F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76200</xdr:colOff>
      <xdr:row>386</xdr:row>
      <xdr:rowOff>3463</xdr:rowOff>
    </xdr:to>
    <xdr:sp macro="" textlink="">
      <xdr:nvSpPr>
        <xdr:cNvPr id="180" name="Text Box 226">
          <a:extLst>
            <a:ext uri="{FF2B5EF4-FFF2-40B4-BE49-F238E27FC236}">
              <a16:creationId xmlns:a16="http://schemas.microsoft.com/office/drawing/2014/main" id="{57CC8C03-38BB-4684-8E70-5E8B4B5493BF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388</xdr:row>
      <xdr:rowOff>0</xdr:rowOff>
    </xdr:from>
    <xdr:to>
      <xdr:col>2</xdr:col>
      <xdr:colOff>76200</xdr:colOff>
      <xdr:row>389</xdr:row>
      <xdr:rowOff>3464</xdr:rowOff>
    </xdr:to>
    <xdr:sp macro="" textlink="">
      <xdr:nvSpPr>
        <xdr:cNvPr id="181" name="Text Box 227">
          <a:extLst>
            <a:ext uri="{FF2B5EF4-FFF2-40B4-BE49-F238E27FC236}">
              <a16:creationId xmlns:a16="http://schemas.microsoft.com/office/drawing/2014/main" id="{F6ADAE15-C427-4BFD-A853-E2E42463F220}"/>
            </a:ext>
          </a:extLst>
        </xdr:cNvPr>
        <xdr:cNvSpPr txBox="1">
          <a:spLocks noChangeArrowheads="1"/>
        </xdr:cNvSpPr>
      </xdr:nvSpPr>
      <xdr:spPr bwMode="auto">
        <a:xfrm>
          <a:off x="154305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389</xdr:row>
      <xdr:rowOff>0</xdr:rowOff>
    </xdr:from>
    <xdr:to>
      <xdr:col>2</xdr:col>
      <xdr:colOff>76200</xdr:colOff>
      <xdr:row>390</xdr:row>
      <xdr:rowOff>3464</xdr:rowOff>
    </xdr:to>
    <xdr:sp macro="" textlink="">
      <xdr:nvSpPr>
        <xdr:cNvPr id="182" name="Text Box 228">
          <a:extLst>
            <a:ext uri="{FF2B5EF4-FFF2-40B4-BE49-F238E27FC236}">
              <a16:creationId xmlns:a16="http://schemas.microsoft.com/office/drawing/2014/main" id="{603AD9B3-EFE6-4979-ABF5-3567900A00A2}"/>
            </a:ext>
          </a:extLst>
        </xdr:cNvPr>
        <xdr:cNvSpPr txBox="1">
          <a:spLocks noChangeArrowheads="1"/>
        </xdr:cNvSpPr>
      </xdr:nvSpPr>
      <xdr:spPr bwMode="auto">
        <a:xfrm>
          <a:off x="154305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76200</xdr:colOff>
      <xdr:row>393</xdr:row>
      <xdr:rowOff>3465</xdr:rowOff>
    </xdr:to>
    <xdr:sp macro="" textlink="">
      <xdr:nvSpPr>
        <xdr:cNvPr id="183" name="Text Box 229">
          <a:extLst>
            <a:ext uri="{FF2B5EF4-FFF2-40B4-BE49-F238E27FC236}">
              <a16:creationId xmlns:a16="http://schemas.microsoft.com/office/drawing/2014/main" id="{324A48D2-96C2-43B4-9142-F8D4D3139FD1}"/>
            </a:ext>
          </a:extLst>
        </xdr:cNvPr>
        <xdr:cNvSpPr txBox="1">
          <a:spLocks noChangeArrowheads="1"/>
        </xdr:cNvSpPr>
      </xdr:nvSpPr>
      <xdr:spPr bwMode="auto">
        <a:xfrm>
          <a:off x="154305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394</xdr:row>
      <xdr:rowOff>0</xdr:rowOff>
    </xdr:from>
    <xdr:to>
      <xdr:col>2</xdr:col>
      <xdr:colOff>76200</xdr:colOff>
      <xdr:row>395</xdr:row>
      <xdr:rowOff>3464</xdr:rowOff>
    </xdr:to>
    <xdr:sp macro="" textlink="">
      <xdr:nvSpPr>
        <xdr:cNvPr id="184" name="Text Box 230">
          <a:extLst>
            <a:ext uri="{FF2B5EF4-FFF2-40B4-BE49-F238E27FC236}">
              <a16:creationId xmlns:a16="http://schemas.microsoft.com/office/drawing/2014/main" id="{E669F23E-742A-41B0-AF84-D695587871E5}"/>
            </a:ext>
          </a:extLst>
        </xdr:cNvPr>
        <xdr:cNvSpPr txBox="1">
          <a:spLocks noChangeArrowheads="1"/>
        </xdr:cNvSpPr>
      </xdr:nvSpPr>
      <xdr:spPr bwMode="auto">
        <a:xfrm>
          <a:off x="154305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396</xdr:row>
      <xdr:rowOff>0</xdr:rowOff>
    </xdr:from>
    <xdr:to>
      <xdr:col>2</xdr:col>
      <xdr:colOff>76200</xdr:colOff>
      <xdr:row>397</xdr:row>
      <xdr:rowOff>3463</xdr:rowOff>
    </xdr:to>
    <xdr:sp macro="" textlink="">
      <xdr:nvSpPr>
        <xdr:cNvPr id="185" name="Text Box 231">
          <a:extLst>
            <a:ext uri="{FF2B5EF4-FFF2-40B4-BE49-F238E27FC236}">
              <a16:creationId xmlns:a16="http://schemas.microsoft.com/office/drawing/2014/main" id="{E46B4085-6470-40AC-9562-91C4630611AD}"/>
            </a:ext>
          </a:extLst>
        </xdr:cNvPr>
        <xdr:cNvSpPr txBox="1">
          <a:spLocks noChangeArrowheads="1"/>
        </xdr:cNvSpPr>
      </xdr:nvSpPr>
      <xdr:spPr bwMode="auto">
        <a:xfrm>
          <a:off x="154305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86" name="Text Box 232">
          <a:extLst>
            <a:ext uri="{FF2B5EF4-FFF2-40B4-BE49-F238E27FC236}">
              <a16:creationId xmlns:a16="http://schemas.microsoft.com/office/drawing/2014/main" id="{79C20E78-DE0B-4DA8-9C0F-9F012D04009E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415</xdr:row>
      <xdr:rowOff>0</xdr:rowOff>
    </xdr:from>
    <xdr:to>
      <xdr:col>2</xdr:col>
      <xdr:colOff>76200</xdr:colOff>
      <xdr:row>416</xdr:row>
      <xdr:rowOff>3464</xdr:rowOff>
    </xdr:to>
    <xdr:sp macro="" textlink="">
      <xdr:nvSpPr>
        <xdr:cNvPr id="187" name="Text Box 233">
          <a:extLst>
            <a:ext uri="{FF2B5EF4-FFF2-40B4-BE49-F238E27FC236}">
              <a16:creationId xmlns:a16="http://schemas.microsoft.com/office/drawing/2014/main" id="{68DC61EF-A772-4A2B-8D62-ED79568718B5}"/>
            </a:ext>
          </a:extLst>
        </xdr:cNvPr>
        <xdr:cNvSpPr txBox="1">
          <a:spLocks noChangeArrowheads="1"/>
        </xdr:cNvSpPr>
      </xdr:nvSpPr>
      <xdr:spPr bwMode="auto">
        <a:xfrm>
          <a:off x="1543050" y="65855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2</xdr:col>
      <xdr:colOff>76200</xdr:colOff>
      <xdr:row>477</xdr:row>
      <xdr:rowOff>238298</xdr:rowOff>
    </xdr:to>
    <xdr:sp macro="" textlink="">
      <xdr:nvSpPr>
        <xdr:cNvPr id="188" name="Text Box 234">
          <a:extLst>
            <a:ext uri="{FF2B5EF4-FFF2-40B4-BE49-F238E27FC236}">
              <a16:creationId xmlns:a16="http://schemas.microsoft.com/office/drawing/2014/main" id="{784A599A-08E8-437F-8F06-03576CBBE764}"/>
            </a:ext>
          </a:extLst>
        </xdr:cNvPr>
        <xdr:cNvSpPr txBox="1">
          <a:spLocks noChangeArrowheads="1"/>
        </xdr:cNvSpPr>
      </xdr:nvSpPr>
      <xdr:spPr bwMode="auto">
        <a:xfrm>
          <a:off x="1543050" y="7171372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3465</xdr:rowOff>
    </xdr:to>
    <xdr:sp macro="" textlink="">
      <xdr:nvSpPr>
        <xdr:cNvPr id="189" name="Text Box 235">
          <a:extLst>
            <a:ext uri="{FF2B5EF4-FFF2-40B4-BE49-F238E27FC236}">
              <a16:creationId xmlns:a16="http://schemas.microsoft.com/office/drawing/2014/main" id="{EC2D7F77-C443-4151-8FA5-82C64A8080CF}"/>
            </a:ext>
          </a:extLst>
        </xdr:cNvPr>
        <xdr:cNvSpPr txBox="1">
          <a:spLocks noChangeArrowheads="1"/>
        </xdr:cNvSpPr>
      </xdr:nvSpPr>
      <xdr:spPr bwMode="auto">
        <a:xfrm>
          <a:off x="1543050" y="15925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81</xdr:row>
      <xdr:rowOff>3463</xdr:rowOff>
    </xdr:to>
    <xdr:sp macro="" textlink="">
      <xdr:nvSpPr>
        <xdr:cNvPr id="190" name="Text Box 236">
          <a:extLst>
            <a:ext uri="{FF2B5EF4-FFF2-40B4-BE49-F238E27FC236}">
              <a16:creationId xmlns:a16="http://schemas.microsoft.com/office/drawing/2014/main" id="{5D462224-0252-45F8-AB94-118E9E29B8A7}"/>
            </a:ext>
          </a:extLst>
        </xdr:cNvPr>
        <xdr:cNvSpPr txBox="1">
          <a:spLocks noChangeArrowheads="1"/>
        </xdr:cNvSpPr>
      </xdr:nvSpPr>
      <xdr:spPr bwMode="auto">
        <a:xfrm>
          <a:off x="154305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81</xdr:row>
      <xdr:rowOff>3463</xdr:rowOff>
    </xdr:to>
    <xdr:sp macro="" textlink="">
      <xdr:nvSpPr>
        <xdr:cNvPr id="191" name="Text Box 237">
          <a:extLst>
            <a:ext uri="{FF2B5EF4-FFF2-40B4-BE49-F238E27FC236}">
              <a16:creationId xmlns:a16="http://schemas.microsoft.com/office/drawing/2014/main" id="{C4404D16-AC10-4E5A-B3E2-D7A4F811909D}"/>
            </a:ext>
          </a:extLst>
        </xdr:cNvPr>
        <xdr:cNvSpPr txBox="1">
          <a:spLocks noChangeArrowheads="1"/>
        </xdr:cNvSpPr>
      </xdr:nvSpPr>
      <xdr:spPr bwMode="auto">
        <a:xfrm>
          <a:off x="154305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3464</xdr:rowOff>
    </xdr:to>
    <xdr:sp macro="" textlink="">
      <xdr:nvSpPr>
        <xdr:cNvPr id="192" name="Text Box 238">
          <a:extLst>
            <a:ext uri="{FF2B5EF4-FFF2-40B4-BE49-F238E27FC236}">
              <a16:creationId xmlns:a16="http://schemas.microsoft.com/office/drawing/2014/main" id="{BDC3ABA5-BDF9-4CF3-8E3C-8FC413ACDB66}"/>
            </a:ext>
          </a:extLst>
        </xdr:cNvPr>
        <xdr:cNvSpPr txBox="1">
          <a:spLocks noChangeArrowheads="1"/>
        </xdr:cNvSpPr>
      </xdr:nvSpPr>
      <xdr:spPr bwMode="auto">
        <a:xfrm>
          <a:off x="154305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3464</xdr:rowOff>
    </xdr:to>
    <xdr:sp macro="" textlink="">
      <xdr:nvSpPr>
        <xdr:cNvPr id="193" name="Text Box 239">
          <a:extLst>
            <a:ext uri="{FF2B5EF4-FFF2-40B4-BE49-F238E27FC236}">
              <a16:creationId xmlns:a16="http://schemas.microsoft.com/office/drawing/2014/main" id="{D1CDC757-1A3F-4225-97FD-2AB8FC2DE9ED}"/>
            </a:ext>
          </a:extLst>
        </xdr:cNvPr>
        <xdr:cNvSpPr txBox="1">
          <a:spLocks noChangeArrowheads="1"/>
        </xdr:cNvSpPr>
      </xdr:nvSpPr>
      <xdr:spPr bwMode="auto">
        <a:xfrm>
          <a:off x="154305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3464</xdr:rowOff>
    </xdr:to>
    <xdr:sp macro="" textlink="">
      <xdr:nvSpPr>
        <xdr:cNvPr id="194" name="Text Box 240">
          <a:extLst>
            <a:ext uri="{FF2B5EF4-FFF2-40B4-BE49-F238E27FC236}">
              <a16:creationId xmlns:a16="http://schemas.microsoft.com/office/drawing/2014/main" id="{71B71866-F3C0-445C-87B6-47B8D2734EF3}"/>
            </a:ext>
          </a:extLst>
        </xdr:cNvPr>
        <xdr:cNvSpPr txBox="1">
          <a:spLocks noChangeArrowheads="1"/>
        </xdr:cNvSpPr>
      </xdr:nvSpPr>
      <xdr:spPr bwMode="auto">
        <a:xfrm>
          <a:off x="154305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3464</xdr:rowOff>
    </xdr:to>
    <xdr:sp macro="" textlink="">
      <xdr:nvSpPr>
        <xdr:cNvPr id="195" name="Text Box 241">
          <a:extLst>
            <a:ext uri="{FF2B5EF4-FFF2-40B4-BE49-F238E27FC236}">
              <a16:creationId xmlns:a16="http://schemas.microsoft.com/office/drawing/2014/main" id="{A733FC4D-5996-4603-AFA2-F8DF7CDC89CD}"/>
            </a:ext>
          </a:extLst>
        </xdr:cNvPr>
        <xdr:cNvSpPr txBox="1">
          <a:spLocks noChangeArrowheads="1"/>
        </xdr:cNvSpPr>
      </xdr:nvSpPr>
      <xdr:spPr bwMode="auto">
        <a:xfrm>
          <a:off x="154305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87</xdr:row>
      <xdr:rowOff>3465</xdr:rowOff>
    </xdr:to>
    <xdr:sp macro="" textlink="">
      <xdr:nvSpPr>
        <xdr:cNvPr id="196" name="Text Box 242">
          <a:extLst>
            <a:ext uri="{FF2B5EF4-FFF2-40B4-BE49-F238E27FC236}">
              <a16:creationId xmlns:a16="http://schemas.microsoft.com/office/drawing/2014/main" id="{4193CA8D-7773-4139-984B-64474178CE7F}"/>
            </a:ext>
          </a:extLst>
        </xdr:cNvPr>
        <xdr:cNvSpPr txBox="1">
          <a:spLocks noChangeArrowheads="1"/>
        </xdr:cNvSpPr>
      </xdr:nvSpPr>
      <xdr:spPr bwMode="auto">
        <a:xfrm>
          <a:off x="154305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87</xdr:row>
      <xdr:rowOff>3465</xdr:rowOff>
    </xdr:to>
    <xdr:sp macro="" textlink="">
      <xdr:nvSpPr>
        <xdr:cNvPr id="197" name="Text Box 243">
          <a:extLst>
            <a:ext uri="{FF2B5EF4-FFF2-40B4-BE49-F238E27FC236}">
              <a16:creationId xmlns:a16="http://schemas.microsoft.com/office/drawing/2014/main" id="{375B7411-F624-426B-B345-CE703ECCB8DC}"/>
            </a:ext>
          </a:extLst>
        </xdr:cNvPr>
        <xdr:cNvSpPr txBox="1">
          <a:spLocks noChangeArrowheads="1"/>
        </xdr:cNvSpPr>
      </xdr:nvSpPr>
      <xdr:spPr bwMode="auto">
        <a:xfrm>
          <a:off x="154305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3463</xdr:rowOff>
    </xdr:to>
    <xdr:sp macro="" textlink="">
      <xdr:nvSpPr>
        <xdr:cNvPr id="198" name="Text Box 244">
          <a:extLst>
            <a:ext uri="{FF2B5EF4-FFF2-40B4-BE49-F238E27FC236}">
              <a16:creationId xmlns:a16="http://schemas.microsoft.com/office/drawing/2014/main" id="{34D51CD2-2AE5-4BA0-9837-AE93712D6EC3}"/>
            </a:ext>
          </a:extLst>
        </xdr:cNvPr>
        <xdr:cNvSpPr txBox="1">
          <a:spLocks noChangeArrowheads="1"/>
        </xdr:cNvSpPr>
      </xdr:nvSpPr>
      <xdr:spPr bwMode="auto">
        <a:xfrm>
          <a:off x="154305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3463</xdr:rowOff>
    </xdr:to>
    <xdr:sp macro="" textlink="">
      <xdr:nvSpPr>
        <xdr:cNvPr id="199" name="Text Box 245">
          <a:extLst>
            <a:ext uri="{FF2B5EF4-FFF2-40B4-BE49-F238E27FC236}">
              <a16:creationId xmlns:a16="http://schemas.microsoft.com/office/drawing/2014/main" id="{ADF72564-1AE1-4D35-80DD-544E009868F6}"/>
            </a:ext>
          </a:extLst>
        </xdr:cNvPr>
        <xdr:cNvSpPr txBox="1">
          <a:spLocks noChangeArrowheads="1"/>
        </xdr:cNvSpPr>
      </xdr:nvSpPr>
      <xdr:spPr bwMode="auto">
        <a:xfrm>
          <a:off x="154305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3463</xdr:rowOff>
    </xdr:to>
    <xdr:sp macro="" textlink="">
      <xdr:nvSpPr>
        <xdr:cNvPr id="200" name="Text Box 246">
          <a:extLst>
            <a:ext uri="{FF2B5EF4-FFF2-40B4-BE49-F238E27FC236}">
              <a16:creationId xmlns:a16="http://schemas.microsoft.com/office/drawing/2014/main" id="{A37A025E-85E9-476F-B5A4-C3C65A0BF171}"/>
            </a:ext>
          </a:extLst>
        </xdr:cNvPr>
        <xdr:cNvSpPr txBox="1">
          <a:spLocks noChangeArrowheads="1"/>
        </xdr:cNvSpPr>
      </xdr:nvSpPr>
      <xdr:spPr bwMode="auto">
        <a:xfrm>
          <a:off x="154305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25977</xdr:colOff>
      <xdr:row>90</xdr:row>
      <xdr:rowOff>8659</xdr:rowOff>
    </xdr:from>
    <xdr:to>
      <xdr:col>2</xdr:col>
      <xdr:colOff>102177</xdr:colOff>
      <xdr:row>91</xdr:row>
      <xdr:rowOff>12122</xdr:rowOff>
    </xdr:to>
    <xdr:sp macro="" textlink="">
      <xdr:nvSpPr>
        <xdr:cNvPr id="201" name="Text Box 247">
          <a:extLst>
            <a:ext uri="{FF2B5EF4-FFF2-40B4-BE49-F238E27FC236}">
              <a16:creationId xmlns:a16="http://schemas.microsoft.com/office/drawing/2014/main" id="{CC488C14-BFFD-4AA1-9A0B-9A6044DA0F24}"/>
            </a:ext>
          </a:extLst>
        </xdr:cNvPr>
        <xdr:cNvSpPr txBox="1">
          <a:spLocks noChangeArrowheads="1"/>
        </xdr:cNvSpPr>
      </xdr:nvSpPr>
      <xdr:spPr bwMode="auto">
        <a:xfrm>
          <a:off x="1569027" y="18563359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93</xdr:row>
      <xdr:rowOff>3464</xdr:rowOff>
    </xdr:to>
    <xdr:sp macro="" textlink="">
      <xdr:nvSpPr>
        <xdr:cNvPr id="202" name="Text Box 248">
          <a:extLst>
            <a:ext uri="{FF2B5EF4-FFF2-40B4-BE49-F238E27FC236}">
              <a16:creationId xmlns:a16="http://schemas.microsoft.com/office/drawing/2014/main" id="{EF41BF1C-549D-4D2F-830B-7C36E348DE30}"/>
            </a:ext>
          </a:extLst>
        </xdr:cNvPr>
        <xdr:cNvSpPr txBox="1">
          <a:spLocks noChangeArrowheads="1"/>
        </xdr:cNvSpPr>
      </xdr:nvSpPr>
      <xdr:spPr bwMode="auto">
        <a:xfrm>
          <a:off x="154305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93</xdr:row>
      <xdr:rowOff>3464</xdr:rowOff>
    </xdr:to>
    <xdr:sp macro="" textlink="">
      <xdr:nvSpPr>
        <xdr:cNvPr id="203" name="Text Box 249">
          <a:extLst>
            <a:ext uri="{FF2B5EF4-FFF2-40B4-BE49-F238E27FC236}">
              <a16:creationId xmlns:a16="http://schemas.microsoft.com/office/drawing/2014/main" id="{311523E4-A2B8-4246-980F-2A179A8C6567}"/>
            </a:ext>
          </a:extLst>
        </xdr:cNvPr>
        <xdr:cNvSpPr txBox="1">
          <a:spLocks noChangeArrowheads="1"/>
        </xdr:cNvSpPr>
      </xdr:nvSpPr>
      <xdr:spPr bwMode="auto">
        <a:xfrm>
          <a:off x="154305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95</xdr:row>
      <xdr:rowOff>3463</xdr:rowOff>
    </xdr:to>
    <xdr:sp macro="" textlink="">
      <xdr:nvSpPr>
        <xdr:cNvPr id="204" name="Text Box 250">
          <a:extLst>
            <a:ext uri="{FF2B5EF4-FFF2-40B4-BE49-F238E27FC236}">
              <a16:creationId xmlns:a16="http://schemas.microsoft.com/office/drawing/2014/main" id="{4FE8ADB8-C7DA-41F0-B652-D7EE766B1952}"/>
            </a:ext>
          </a:extLst>
        </xdr:cNvPr>
        <xdr:cNvSpPr txBox="1">
          <a:spLocks noChangeArrowheads="1"/>
        </xdr:cNvSpPr>
      </xdr:nvSpPr>
      <xdr:spPr bwMode="auto">
        <a:xfrm>
          <a:off x="154305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95</xdr:row>
      <xdr:rowOff>3463</xdr:rowOff>
    </xdr:to>
    <xdr:sp macro="" textlink="">
      <xdr:nvSpPr>
        <xdr:cNvPr id="205" name="Text Box 251">
          <a:extLst>
            <a:ext uri="{FF2B5EF4-FFF2-40B4-BE49-F238E27FC236}">
              <a16:creationId xmlns:a16="http://schemas.microsoft.com/office/drawing/2014/main" id="{DD3F6381-2359-4BB6-AA23-3F1BAE7AEA48}"/>
            </a:ext>
          </a:extLst>
        </xdr:cNvPr>
        <xdr:cNvSpPr txBox="1">
          <a:spLocks noChangeArrowheads="1"/>
        </xdr:cNvSpPr>
      </xdr:nvSpPr>
      <xdr:spPr bwMode="auto">
        <a:xfrm>
          <a:off x="154305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97</xdr:row>
      <xdr:rowOff>3463</xdr:rowOff>
    </xdr:to>
    <xdr:sp macro="" textlink="">
      <xdr:nvSpPr>
        <xdr:cNvPr id="206" name="Text Box 252">
          <a:extLst>
            <a:ext uri="{FF2B5EF4-FFF2-40B4-BE49-F238E27FC236}">
              <a16:creationId xmlns:a16="http://schemas.microsoft.com/office/drawing/2014/main" id="{2D30A790-E0B0-49D6-A95F-8E868F92C71A}"/>
            </a:ext>
          </a:extLst>
        </xdr:cNvPr>
        <xdr:cNvSpPr txBox="1">
          <a:spLocks noChangeArrowheads="1"/>
        </xdr:cNvSpPr>
      </xdr:nvSpPr>
      <xdr:spPr bwMode="auto">
        <a:xfrm>
          <a:off x="154305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97</xdr:row>
      <xdr:rowOff>3463</xdr:rowOff>
    </xdr:to>
    <xdr:sp macro="" textlink="">
      <xdr:nvSpPr>
        <xdr:cNvPr id="207" name="Text Box 253">
          <a:extLst>
            <a:ext uri="{FF2B5EF4-FFF2-40B4-BE49-F238E27FC236}">
              <a16:creationId xmlns:a16="http://schemas.microsoft.com/office/drawing/2014/main" id="{FA4F2AFE-31BC-4136-854B-6AA2108CF7F2}"/>
            </a:ext>
          </a:extLst>
        </xdr:cNvPr>
        <xdr:cNvSpPr txBox="1">
          <a:spLocks noChangeArrowheads="1"/>
        </xdr:cNvSpPr>
      </xdr:nvSpPr>
      <xdr:spPr bwMode="auto">
        <a:xfrm>
          <a:off x="154305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99</xdr:row>
      <xdr:rowOff>3463</xdr:rowOff>
    </xdr:to>
    <xdr:sp macro="" textlink="">
      <xdr:nvSpPr>
        <xdr:cNvPr id="208" name="Text Box 254">
          <a:extLst>
            <a:ext uri="{FF2B5EF4-FFF2-40B4-BE49-F238E27FC236}">
              <a16:creationId xmlns:a16="http://schemas.microsoft.com/office/drawing/2014/main" id="{26E2106D-52C2-4117-88E3-8A39279ADF31}"/>
            </a:ext>
          </a:extLst>
        </xdr:cNvPr>
        <xdr:cNvSpPr txBox="1">
          <a:spLocks noChangeArrowheads="1"/>
        </xdr:cNvSpPr>
      </xdr:nvSpPr>
      <xdr:spPr bwMode="auto">
        <a:xfrm>
          <a:off x="154305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99</xdr:row>
      <xdr:rowOff>3463</xdr:rowOff>
    </xdr:to>
    <xdr:sp macro="" textlink="">
      <xdr:nvSpPr>
        <xdr:cNvPr id="209" name="Text Box 255">
          <a:extLst>
            <a:ext uri="{FF2B5EF4-FFF2-40B4-BE49-F238E27FC236}">
              <a16:creationId xmlns:a16="http://schemas.microsoft.com/office/drawing/2014/main" id="{A2675007-A3FE-46CC-8D02-93245A27E93F}"/>
            </a:ext>
          </a:extLst>
        </xdr:cNvPr>
        <xdr:cNvSpPr txBox="1">
          <a:spLocks noChangeArrowheads="1"/>
        </xdr:cNvSpPr>
      </xdr:nvSpPr>
      <xdr:spPr bwMode="auto">
        <a:xfrm>
          <a:off x="154305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101</xdr:row>
      <xdr:rowOff>3465</xdr:rowOff>
    </xdr:to>
    <xdr:sp macro="" textlink="">
      <xdr:nvSpPr>
        <xdr:cNvPr id="210" name="Text Box 256">
          <a:extLst>
            <a:ext uri="{FF2B5EF4-FFF2-40B4-BE49-F238E27FC236}">
              <a16:creationId xmlns:a16="http://schemas.microsoft.com/office/drawing/2014/main" id="{5BF42A02-D68E-4B69-96E9-35BCF7AFC98A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101</xdr:row>
      <xdr:rowOff>3465</xdr:rowOff>
    </xdr:to>
    <xdr:sp macro="" textlink="">
      <xdr:nvSpPr>
        <xdr:cNvPr id="211" name="Text Box 257">
          <a:extLst>
            <a:ext uri="{FF2B5EF4-FFF2-40B4-BE49-F238E27FC236}">
              <a16:creationId xmlns:a16="http://schemas.microsoft.com/office/drawing/2014/main" id="{51F0FE71-C77A-4B6D-9FC7-5B47E6052ABC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212" name="Text Box 258">
          <a:extLst>
            <a:ext uri="{FF2B5EF4-FFF2-40B4-BE49-F238E27FC236}">
              <a16:creationId xmlns:a16="http://schemas.microsoft.com/office/drawing/2014/main" id="{B809A622-D26F-408B-B0EE-D4CA4B68FFD0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213" name="Text Box 259">
          <a:extLst>
            <a:ext uri="{FF2B5EF4-FFF2-40B4-BE49-F238E27FC236}">
              <a16:creationId xmlns:a16="http://schemas.microsoft.com/office/drawing/2014/main" id="{534A2BEF-ECE9-4EC4-A43B-C63A97D326FF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76200</xdr:colOff>
      <xdr:row>374</xdr:row>
      <xdr:rowOff>3464</xdr:rowOff>
    </xdr:to>
    <xdr:sp macro="" textlink="">
      <xdr:nvSpPr>
        <xdr:cNvPr id="214" name="Text Box 260">
          <a:extLst>
            <a:ext uri="{FF2B5EF4-FFF2-40B4-BE49-F238E27FC236}">
              <a16:creationId xmlns:a16="http://schemas.microsoft.com/office/drawing/2014/main" id="{63031763-57CF-465C-A202-F6E5860E890D}"/>
            </a:ext>
          </a:extLst>
        </xdr:cNvPr>
        <xdr:cNvSpPr txBox="1">
          <a:spLocks noChangeArrowheads="1"/>
        </xdr:cNvSpPr>
      </xdr:nvSpPr>
      <xdr:spPr bwMode="auto">
        <a:xfrm>
          <a:off x="1543050" y="58645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376</xdr:row>
      <xdr:rowOff>0</xdr:rowOff>
    </xdr:from>
    <xdr:to>
      <xdr:col>2</xdr:col>
      <xdr:colOff>76200</xdr:colOff>
      <xdr:row>377</xdr:row>
      <xdr:rowOff>3464</xdr:rowOff>
    </xdr:to>
    <xdr:sp macro="" textlink="">
      <xdr:nvSpPr>
        <xdr:cNvPr id="215" name="Text Box 261">
          <a:extLst>
            <a:ext uri="{FF2B5EF4-FFF2-40B4-BE49-F238E27FC236}">
              <a16:creationId xmlns:a16="http://schemas.microsoft.com/office/drawing/2014/main" id="{DFC7129C-51A3-4885-BFFA-E668DE3E3D78}"/>
            </a:ext>
          </a:extLst>
        </xdr:cNvPr>
        <xdr:cNvSpPr txBox="1">
          <a:spLocks noChangeArrowheads="1"/>
        </xdr:cNvSpPr>
      </xdr:nvSpPr>
      <xdr:spPr bwMode="auto">
        <a:xfrm>
          <a:off x="154305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376</xdr:row>
      <xdr:rowOff>0</xdr:rowOff>
    </xdr:from>
    <xdr:to>
      <xdr:col>2</xdr:col>
      <xdr:colOff>76200</xdr:colOff>
      <xdr:row>377</xdr:row>
      <xdr:rowOff>3464</xdr:rowOff>
    </xdr:to>
    <xdr:sp macro="" textlink="">
      <xdr:nvSpPr>
        <xdr:cNvPr id="216" name="Text Box 262">
          <a:extLst>
            <a:ext uri="{FF2B5EF4-FFF2-40B4-BE49-F238E27FC236}">
              <a16:creationId xmlns:a16="http://schemas.microsoft.com/office/drawing/2014/main" id="{B35D6651-7CF2-472E-BD17-2BE53C8C77FE}"/>
            </a:ext>
          </a:extLst>
        </xdr:cNvPr>
        <xdr:cNvSpPr txBox="1">
          <a:spLocks noChangeArrowheads="1"/>
        </xdr:cNvSpPr>
      </xdr:nvSpPr>
      <xdr:spPr bwMode="auto">
        <a:xfrm>
          <a:off x="154305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377</xdr:row>
      <xdr:rowOff>0</xdr:rowOff>
    </xdr:from>
    <xdr:to>
      <xdr:col>2</xdr:col>
      <xdr:colOff>76200</xdr:colOff>
      <xdr:row>378</xdr:row>
      <xdr:rowOff>3463</xdr:rowOff>
    </xdr:to>
    <xdr:sp macro="" textlink="">
      <xdr:nvSpPr>
        <xdr:cNvPr id="217" name="Text Box 263">
          <a:extLst>
            <a:ext uri="{FF2B5EF4-FFF2-40B4-BE49-F238E27FC236}">
              <a16:creationId xmlns:a16="http://schemas.microsoft.com/office/drawing/2014/main" id="{B06597EB-D0A5-460B-B55F-E6FF8128B28F}"/>
            </a:ext>
          </a:extLst>
        </xdr:cNvPr>
        <xdr:cNvSpPr txBox="1">
          <a:spLocks noChangeArrowheads="1"/>
        </xdr:cNvSpPr>
      </xdr:nvSpPr>
      <xdr:spPr bwMode="auto">
        <a:xfrm>
          <a:off x="154305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379</xdr:row>
      <xdr:rowOff>0</xdr:rowOff>
    </xdr:from>
    <xdr:to>
      <xdr:col>2</xdr:col>
      <xdr:colOff>76200</xdr:colOff>
      <xdr:row>379</xdr:row>
      <xdr:rowOff>245918</xdr:rowOff>
    </xdr:to>
    <xdr:sp macro="" textlink="">
      <xdr:nvSpPr>
        <xdr:cNvPr id="218" name="Text Box 265">
          <a:extLst>
            <a:ext uri="{FF2B5EF4-FFF2-40B4-BE49-F238E27FC236}">
              <a16:creationId xmlns:a16="http://schemas.microsoft.com/office/drawing/2014/main" id="{B20843CA-3254-42AE-A5BE-A5F7FE169A9E}"/>
            </a:ext>
          </a:extLst>
        </xdr:cNvPr>
        <xdr:cNvSpPr txBox="1">
          <a:spLocks noChangeArrowheads="1"/>
        </xdr:cNvSpPr>
      </xdr:nvSpPr>
      <xdr:spPr bwMode="auto">
        <a:xfrm>
          <a:off x="154305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379</xdr:row>
      <xdr:rowOff>0</xdr:rowOff>
    </xdr:from>
    <xdr:to>
      <xdr:col>2</xdr:col>
      <xdr:colOff>76200</xdr:colOff>
      <xdr:row>379</xdr:row>
      <xdr:rowOff>245918</xdr:rowOff>
    </xdr:to>
    <xdr:sp macro="" textlink="">
      <xdr:nvSpPr>
        <xdr:cNvPr id="219" name="Text Box 266">
          <a:extLst>
            <a:ext uri="{FF2B5EF4-FFF2-40B4-BE49-F238E27FC236}">
              <a16:creationId xmlns:a16="http://schemas.microsoft.com/office/drawing/2014/main" id="{AE0D7D29-9E72-4A9F-8A87-37BCD7F45727}"/>
            </a:ext>
          </a:extLst>
        </xdr:cNvPr>
        <xdr:cNvSpPr txBox="1">
          <a:spLocks noChangeArrowheads="1"/>
        </xdr:cNvSpPr>
      </xdr:nvSpPr>
      <xdr:spPr bwMode="auto">
        <a:xfrm>
          <a:off x="154305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381</xdr:row>
      <xdr:rowOff>0</xdr:rowOff>
    </xdr:from>
    <xdr:to>
      <xdr:col>2</xdr:col>
      <xdr:colOff>76200</xdr:colOff>
      <xdr:row>382</xdr:row>
      <xdr:rowOff>3465</xdr:rowOff>
    </xdr:to>
    <xdr:sp macro="" textlink="">
      <xdr:nvSpPr>
        <xdr:cNvPr id="220" name="Text Box 267">
          <a:extLst>
            <a:ext uri="{FF2B5EF4-FFF2-40B4-BE49-F238E27FC236}">
              <a16:creationId xmlns:a16="http://schemas.microsoft.com/office/drawing/2014/main" id="{3CCA713C-1075-498A-AF39-2C5CA5E79654}"/>
            </a:ext>
          </a:extLst>
        </xdr:cNvPr>
        <xdr:cNvSpPr txBox="1">
          <a:spLocks noChangeArrowheads="1"/>
        </xdr:cNvSpPr>
      </xdr:nvSpPr>
      <xdr:spPr bwMode="auto">
        <a:xfrm>
          <a:off x="154305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381</xdr:row>
      <xdr:rowOff>0</xdr:rowOff>
    </xdr:from>
    <xdr:to>
      <xdr:col>2</xdr:col>
      <xdr:colOff>76200</xdr:colOff>
      <xdr:row>382</xdr:row>
      <xdr:rowOff>3465</xdr:rowOff>
    </xdr:to>
    <xdr:sp macro="" textlink="">
      <xdr:nvSpPr>
        <xdr:cNvPr id="221" name="Text Box 268">
          <a:extLst>
            <a:ext uri="{FF2B5EF4-FFF2-40B4-BE49-F238E27FC236}">
              <a16:creationId xmlns:a16="http://schemas.microsoft.com/office/drawing/2014/main" id="{F84414D8-333C-4CD0-9FA2-AE95CD4F14F7}"/>
            </a:ext>
          </a:extLst>
        </xdr:cNvPr>
        <xdr:cNvSpPr txBox="1">
          <a:spLocks noChangeArrowheads="1"/>
        </xdr:cNvSpPr>
      </xdr:nvSpPr>
      <xdr:spPr bwMode="auto">
        <a:xfrm>
          <a:off x="154305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383</xdr:row>
      <xdr:rowOff>0</xdr:rowOff>
    </xdr:from>
    <xdr:to>
      <xdr:col>2</xdr:col>
      <xdr:colOff>76200</xdr:colOff>
      <xdr:row>384</xdr:row>
      <xdr:rowOff>3464</xdr:rowOff>
    </xdr:to>
    <xdr:sp macro="" textlink="">
      <xdr:nvSpPr>
        <xdr:cNvPr id="222" name="Text Box 269">
          <a:extLst>
            <a:ext uri="{FF2B5EF4-FFF2-40B4-BE49-F238E27FC236}">
              <a16:creationId xmlns:a16="http://schemas.microsoft.com/office/drawing/2014/main" id="{E12DA8AF-7125-4151-A15B-CDD936E63819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383</xdr:row>
      <xdr:rowOff>0</xdr:rowOff>
    </xdr:from>
    <xdr:to>
      <xdr:col>2</xdr:col>
      <xdr:colOff>76200</xdr:colOff>
      <xdr:row>384</xdr:row>
      <xdr:rowOff>3464</xdr:rowOff>
    </xdr:to>
    <xdr:sp macro="" textlink="">
      <xdr:nvSpPr>
        <xdr:cNvPr id="223" name="Text Box 270">
          <a:extLst>
            <a:ext uri="{FF2B5EF4-FFF2-40B4-BE49-F238E27FC236}">
              <a16:creationId xmlns:a16="http://schemas.microsoft.com/office/drawing/2014/main" id="{AF95E386-CA0F-4EAA-BCA1-A45047E61529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76200</xdr:colOff>
      <xdr:row>387</xdr:row>
      <xdr:rowOff>3464</xdr:rowOff>
    </xdr:to>
    <xdr:sp macro="" textlink="">
      <xdr:nvSpPr>
        <xdr:cNvPr id="224" name="Text Box 271">
          <a:extLst>
            <a:ext uri="{FF2B5EF4-FFF2-40B4-BE49-F238E27FC236}">
              <a16:creationId xmlns:a16="http://schemas.microsoft.com/office/drawing/2014/main" id="{53771FF0-AA5E-49D8-B387-A0EB6D8FE90E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76200</xdr:colOff>
      <xdr:row>387</xdr:row>
      <xdr:rowOff>3464</xdr:rowOff>
    </xdr:to>
    <xdr:sp macro="" textlink="">
      <xdr:nvSpPr>
        <xdr:cNvPr id="225" name="Text Box 272">
          <a:extLst>
            <a:ext uri="{FF2B5EF4-FFF2-40B4-BE49-F238E27FC236}">
              <a16:creationId xmlns:a16="http://schemas.microsoft.com/office/drawing/2014/main" id="{27E4C55F-4DAA-4489-9AC1-D4AE2264CEB8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387</xdr:row>
      <xdr:rowOff>0</xdr:rowOff>
    </xdr:from>
    <xdr:to>
      <xdr:col>2</xdr:col>
      <xdr:colOff>76200</xdr:colOff>
      <xdr:row>388</xdr:row>
      <xdr:rowOff>3463</xdr:rowOff>
    </xdr:to>
    <xdr:sp macro="" textlink="">
      <xdr:nvSpPr>
        <xdr:cNvPr id="226" name="Text Box 273">
          <a:extLst>
            <a:ext uri="{FF2B5EF4-FFF2-40B4-BE49-F238E27FC236}">
              <a16:creationId xmlns:a16="http://schemas.microsoft.com/office/drawing/2014/main" id="{4E93F75A-2EC6-4249-8896-E514FF37926B}"/>
            </a:ext>
          </a:extLst>
        </xdr:cNvPr>
        <xdr:cNvSpPr txBox="1">
          <a:spLocks noChangeArrowheads="1"/>
        </xdr:cNvSpPr>
      </xdr:nvSpPr>
      <xdr:spPr bwMode="auto">
        <a:xfrm>
          <a:off x="154305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390</xdr:row>
      <xdr:rowOff>0</xdr:rowOff>
    </xdr:from>
    <xdr:to>
      <xdr:col>2</xdr:col>
      <xdr:colOff>76200</xdr:colOff>
      <xdr:row>391</xdr:row>
      <xdr:rowOff>3463</xdr:rowOff>
    </xdr:to>
    <xdr:sp macro="" textlink="">
      <xdr:nvSpPr>
        <xdr:cNvPr id="227" name="Text Box 275">
          <a:extLst>
            <a:ext uri="{FF2B5EF4-FFF2-40B4-BE49-F238E27FC236}">
              <a16:creationId xmlns:a16="http://schemas.microsoft.com/office/drawing/2014/main" id="{B48E3165-6529-402C-A577-532B4445152A}"/>
            </a:ext>
          </a:extLst>
        </xdr:cNvPr>
        <xdr:cNvSpPr txBox="1">
          <a:spLocks noChangeArrowheads="1"/>
        </xdr:cNvSpPr>
      </xdr:nvSpPr>
      <xdr:spPr bwMode="auto">
        <a:xfrm>
          <a:off x="154305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390</xdr:row>
      <xdr:rowOff>0</xdr:rowOff>
    </xdr:from>
    <xdr:to>
      <xdr:col>2</xdr:col>
      <xdr:colOff>76200</xdr:colOff>
      <xdr:row>391</xdr:row>
      <xdr:rowOff>3463</xdr:rowOff>
    </xdr:to>
    <xdr:sp macro="" textlink="">
      <xdr:nvSpPr>
        <xdr:cNvPr id="228" name="Text Box 276">
          <a:extLst>
            <a:ext uri="{FF2B5EF4-FFF2-40B4-BE49-F238E27FC236}">
              <a16:creationId xmlns:a16="http://schemas.microsoft.com/office/drawing/2014/main" id="{F6EE4B9A-F47E-4111-BE35-1700A839F9E3}"/>
            </a:ext>
          </a:extLst>
        </xdr:cNvPr>
        <xdr:cNvSpPr txBox="1">
          <a:spLocks noChangeArrowheads="1"/>
        </xdr:cNvSpPr>
      </xdr:nvSpPr>
      <xdr:spPr bwMode="auto">
        <a:xfrm>
          <a:off x="154305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3463</xdr:rowOff>
    </xdr:to>
    <xdr:sp macro="" textlink="">
      <xdr:nvSpPr>
        <xdr:cNvPr id="229" name="Text Box 277">
          <a:extLst>
            <a:ext uri="{FF2B5EF4-FFF2-40B4-BE49-F238E27FC236}">
              <a16:creationId xmlns:a16="http://schemas.microsoft.com/office/drawing/2014/main" id="{54E74127-C270-4EC8-8E36-8A1504BCEE4F}"/>
            </a:ext>
          </a:extLst>
        </xdr:cNvPr>
        <xdr:cNvSpPr txBox="1">
          <a:spLocks noChangeArrowheads="1"/>
        </xdr:cNvSpPr>
      </xdr:nvSpPr>
      <xdr:spPr bwMode="auto">
        <a:xfrm>
          <a:off x="154305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3463</xdr:rowOff>
    </xdr:to>
    <xdr:sp macro="" textlink="">
      <xdr:nvSpPr>
        <xdr:cNvPr id="230" name="Text Box 278">
          <a:extLst>
            <a:ext uri="{FF2B5EF4-FFF2-40B4-BE49-F238E27FC236}">
              <a16:creationId xmlns:a16="http://schemas.microsoft.com/office/drawing/2014/main" id="{61E22355-3B3C-4FD5-8DBD-582FEC6BDBB2}"/>
            </a:ext>
          </a:extLst>
        </xdr:cNvPr>
        <xdr:cNvSpPr txBox="1">
          <a:spLocks noChangeArrowheads="1"/>
        </xdr:cNvSpPr>
      </xdr:nvSpPr>
      <xdr:spPr bwMode="auto">
        <a:xfrm>
          <a:off x="154305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393</xdr:row>
      <xdr:rowOff>0</xdr:rowOff>
    </xdr:from>
    <xdr:to>
      <xdr:col>2</xdr:col>
      <xdr:colOff>76200</xdr:colOff>
      <xdr:row>394</xdr:row>
      <xdr:rowOff>3463</xdr:rowOff>
    </xdr:to>
    <xdr:sp macro="" textlink="">
      <xdr:nvSpPr>
        <xdr:cNvPr id="231" name="Text Box 279">
          <a:extLst>
            <a:ext uri="{FF2B5EF4-FFF2-40B4-BE49-F238E27FC236}">
              <a16:creationId xmlns:a16="http://schemas.microsoft.com/office/drawing/2014/main" id="{0FFD0F0F-E8C8-4EB6-BCCC-BE3F6BB298A8}"/>
            </a:ext>
          </a:extLst>
        </xdr:cNvPr>
        <xdr:cNvSpPr txBox="1">
          <a:spLocks noChangeArrowheads="1"/>
        </xdr:cNvSpPr>
      </xdr:nvSpPr>
      <xdr:spPr bwMode="auto">
        <a:xfrm>
          <a:off x="154305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393</xdr:row>
      <xdr:rowOff>0</xdr:rowOff>
    </xdr:from>
    <xdr:to>
      <xdr:col>2</xdr:col>
      <xdr:colOff>76200</xdr:colOff>
      <xdr:row>394</xdr:row>
      <xdr:rowOff>3463</xdr:rowOff>
    </xdr:to>
    <xdr:sp macro="" textlink="">
      <xdr:nvSpPr>
        <xdr:cNvPr id="232" name="Text Box 280">
          <a:extLst>
            <a:ext uri="{FF2B5EF4-FFF2-40B4-BE49-F238E27FC236}">
              <a16:creationId xmlns:a16="http://schemas.microsoft.com/office/drawing/2014/main" id="{F6ABC74E-58AC-48DC-81E3-3E1E9003A638}"/>
            </a:ext>
          </a:extLst>
        </xdr:cNvPr>
        <xdr:cNvSpPr txBox="1">
          <a:spLocks noChangeArrowheads="1"/>
        </xdr:cNvSpPr>
      </xdr:nvSpPr>
      <xdr:spPr bwMode="auto">
        <a:xfrm>
          <a:off x="154305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3464</xdr:rowOff>
    </xdr:to>
    <xdr:sp macro="" textlink="">
      <xdr:nvSpPr>
        <xdr:cNvPr id="233" name="Text Box 281">
          <a:extLst>
            <a:ext uri="{FF2B5EF4-FFF2-40B4-BE49-F238E27FC236}">
              <a16:creationId xmlns:a16="http://schemas.microsoft.com/office/drawing/2014/main" id="{E3EBE329-A5CD-41F6-8BF3-5A69B2A0EEF2}"/>
            </a:ext>
          </a:extLst>
        </xdr:cNvPr>
        <xdr:cNvSpPr txBox="1">
          <a:spLocks noChangeArrowheads="1"/>
        </xdr:cNvSpPr>
      </xdr:nvSpPr>
      <xdr:spPr bwMode="auto">
        <a:xfrm>
          <a:off x="154305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3464</xdr:rowOff>
    </xdr:to>
    <xdr:sp macro="" textlink="">
      <xdr:nvSpPr>
        <xdr:cNvPr id="234" name="Text Box 282">
          <a:extLst>
            <a:ext uri="{FF2B5EF4-FFF2-40B4-BE49-F238E27FC236}">
              <a16:creationId xmlns:a16="http://schemas.microsoft.com/office/drawing/2014/main" id="{74E28575-0BE8-4187-B392-A3E6A4F89FB0}"/>
            </a:ext>
          </a:extLst>
        </xdr:cNvPr>
        <xdr:cNvSpPr txBox="1">
          <a:spLocks noChangeArrowheads="1"/>
        </xdr:cNvSpPr>
      </xdr:nvSpPr>
      <xdr:spPr bwMode="auto">
        <a:xfrm>
          <a:off x="154305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235" name="Text Box 283">
          <a:extLst>
            <a:ext uri="{FF2B5EF4-FFF2-40B4-BE49-F238E27FC236}">
              <a16:creationId xmlns:a16="http://schemas.microsoft.com/office/drawing/2014/main" id="{BD21CA06-9886-45CD-873C-672398AE3B67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236" name="Text Box 284">
          <a:extLst>
            <a:ext uri="{FF2B5EF4-FFF2-40B4-BE49-F238E27FC236}">
              <a16:creationId xmlns:a16="http://schemas.microsoft.com/office/drawing/2014/main" id="{FC0D5DB0-C995-4D71-8B3B-77ADD70A84AF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3463</xdr:rowOff>
    </xdr:to>
    <xdr:sp macro="" textlink="">
      <xdr:nvSpPr>
        <xdr:cNvPr id="237" name="Text Box 285">
          <a:extLst>
            <a:ext uri="{FF2B5EF4-FFF2-40B4-BE49-F238E27FC236}">
              <a16:creationId xmlns:a16="http://schemas.microsoft.com/office/drawing/2014/main" id="{2E11B6CB-6F29-493B-BB69-E54AE7006F55}"/>
            </a:ext>
          </a:extLst>
        </xdr:cNvPr>
        <xdr:cNvSpPr txBox="1">
          <a:spLocks noChangeArrowheads="1"/>
        </xdr:cNvSpPr>
      </xdr:nvSpPr>
      <xdr:spPr bwMode="auto">
        <a:xfrm>
          <a:off x="1543050" y="73980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76200</xdr:colOff>
      <xdr:row>189</xdr:row>
      <xdr:rowOff>3465</xdr:rowOff>
    </xdr:to>
    <xdr:sp macro="" textlink="">
      <xdr:nvSpPr>
        <xdr:cNvPr id="238" name="Text Box 286">
          <a:extLst>
            <a:ext uri="{FF2B5EF4-FFF2-40B4-BE49-F238E27FC236}">
              <a16:creationId xmlns:a16="http://schemas.microsoft.com/office/drawing/2014/main" id="{8327DEF4-1AFA-4485-A4A5-9913BC494015}"/>
            </a:ext>
          </a:extLst>
        </xdr:cNvPr>
        <xdr:cNvSpPr txBox="1">
          <a:spLocks noChangeArrowheads="1"/>
        </xdr:cNvSpPr>
      </xdr:nvSpPr>
      <xdr:spPr bwMode="auto">
        <a:xfrm>
          <a:off x="1543050" y="83181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284</xdr:row>
      <xdr:rowOff>0</xdr:rowOff>
    </xdr:from>
    <xdr:to>
      <xdr:col>2</xdr:col>
      <xdr:colOff>76200</xdr:colOff>
      <xdr:row>285</xdr:row>
      <xdr:rowOff>3464</xdr:rowOff>
    </xdr:to>
    <xdr:sp macro="" textlink="">
      <xdr:nvSpPr>
        <xdr:cNvPr id="239" name="Text Box 287">
          <a:extLst>
            <a:ext uri="{FF2B5EF4-FFF2-40B4-BE49-F238E27FC236}">
              <a16:creationId xmlns:a16="http://schemas.microsoft.com/office/drawing/2014/main" id="{C6D62485-55EF-40CF-9C0D-2ADF7B2B0323}"/>
            </a:ext>
          </a:extLst>
        </xdr:cNvPr>
        <xdr:cNvSpPr txBox="1">
          <a:spLocks noChangeArrowheads="1"/>
        </xdr:cNvSpPr>
      </xdr:nvSpPr>
      <xdr:spPr bwMode="auto">
        <a:xfrm>
          <a:off x="1543050" y="93478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76200</xdr:colOff>
      <xdr:row>187</xdr:row>
      <xdr:rowOff>3463</xdr:rowOff>
    </xdr:to>
    <xdr:sp macro="" textlink="">
      <xdr:nvSpPr>
        <xdr:cNvPr id="240" name="Text Box 288">
          <a:extLst>
            <a:ext uri="{FF2B5EF4-FFF2-40B4-BE49-F238E27FC236}">
              <a16:creationId xmlns:a16="http://schemas.microsoft.com/office/drawing/2014/main" id="{A4C3E31B-D532-4070-B62A-B352928CEAA6}"/>
            </a:ext>
          </a:extLst>
        </xdr:cNvPr>
        <xdr:cNvSpPr txBox="1">
          <a:spLocks noChangeArrowheads="1"/>
        </xdr:cNvSpPr>
      </xdr:nvSpPr>
      <xdr:spPr bwMode="auto">
        <a:xfrm>
          <a:off x="1543050" y="82962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2</xdr:col>
      <xdr:colOff>76200</xdr:colOff>
      <xdr:row>283</xdr:row>
      <xdr:rowOff>3464</xdr:rowOff>
    </xdr:to>
    <xdr:sp macro="" textlink="">
      <xdr:nvSpPr>
        <xdr:cNvPr id="241" name="Text Box 289">
          <a:extLst>
            <a:ext uri="{FF2B5EF4-FFF2-40B4-BE49-F238E27FC236}">
              <a16:creationId xmlns:a16="http://schemas.microsoft.com/office/drawing/2014/main" id="{BD37A6E8-0F58-4F31-B8B6-931D28CAADE6}"/>
            </a:ext>
          </a:extLst>
        </xdr:cNvPr>
        <xdr:cNvSpPr txBox="1">
          <a:spLocks noChangeArrowheads="1"/>
        </xdr:cNvSpPr>
      </xdr:nvSpPr>
      <xdr:spPr bwMode="auto">
        <a:xfrm>
          <a:off x="1543050" y="93259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3463</xdr:rowOff>
    </xdr:to>
    <xdr:sp macro="" textlink="">
      <xdr:nvSpPr>
        <xdr:cNvPr id="242" name="Text Box 290">
          <a:extLst>
            <a:ext uri="{FF2B5EF4-FFF2-40B4-BE49-F238E27FC236}">
              <a16:creationId xmlns:a16="http://schemas.microsoft.com/office/drawing/2014/main" id="{D2063E2E-F3F5-4EED-A4C7-370060A7B707}"/>
            </a:ext>
          </a:extLst>
        </xdr:cNvPr>
        <xdr:cNvSpPr txBox="1">
          <a:spLocks noChangeArrowheads="1"/>
        </xdr:cNvSpPr>
      </xdr:nvSpPr>
      <xdr:spPr bwMode="auto">
        <a:xfrm>
          <a:off x="1543050" y="73980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76200</xdr:colOff>
      <xdr:row>189</xdr:row>
      <xdr:rowOff>3465</xdr:rowOff>
    </xdr:to>
    <xdr:sp macro="" textlink="">
      <xdr:nvSpPr>
        <xdr:cNvPr id="243" name="Text Box 291">
          <a:extLst>
            <a:ext uri="{FF2B5EF4-FFF2-40B4-BE49-F238E27FC236}">
              <a16:creationId xmlns:a16="http://schemas.microsoft.com/office/drawing/2014/main" id="{3AF8440F-6BAA-4C25-8A75-6195E1C9B7B7}"/>
            </a:ext>
          </a:extLst>
        </xdr:cNvPr>
        <xdr:cNvSpPr txBox="1">
          <a:spLocks noChangeArrowheads="1"/>
        </xdr:cNvSpPr>
      </xdr:nvSpPr>
      <xdr:spPr bwMode="auto">
        <a:xfrm>
          <a:off x="1543050" y="83181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284</xdr:row>
      <xdr:rowOff>0</xdr:rowOff>
    </xdr:from>
    <xdr:to>
      <xdr:col>2</xdr:col>
      <xdr:colOff>76200</xdr:colOff>
      <xdr:row>285</xdr:row>
      <xdr:rowOff>3464</xdr:rowOff>
    </xdr:to>
    <xdr:sp macro="" textlink="">
      <xdr:nvSpPr>
        <xdr:cNvPr id="244" name="Text Box 292">
          <a:extLst>
            <a:ext uri="{FF2B5EF4-FFF2-40B4-BE49-F238E27FC236}">
              <a16:creationId xmlns:a16="http://schemas.microsoft.com/office/drawing/2014/main" id="{C7E03DCF-127D-46ED-8AE9-E92822E66323}"/>
            </a:ext>
          </a:extLst>
        </xdr:cNvPr>
        <xdr:cNvSpPr txBox="1">
          <a:spLocks noChangeArrowheads="1"/>
        </xdr:cNvSpPr>
      </xdr:nvSpPr>
      <xdr:spPr bwMode="auto">
        <a:xfrm>
          <a:off x="1543050" y="93478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76200</xdr:colOff>
      <xdr:row>187</xdr:row>
      <xdr:rowOff>3463</xdr:rowOff>
    </xdr:to>
    <xdr:sp macro="" textlink="">
      <xdr:nvSpPr>
        <xdr:cNvPr id="245" name="Text Box 293">
          <a:extLst>
            <a:ext uri="{FF2B5EF4-FFF2-40B4-BE49-F238E27FC236}">
              <a16:creationId xmlns:a16="http://schemas.microsoft.com/office/drawing/2014/main" id="{D2FD2C43-4B80-4849-BCD0-2A3449B4C287}"/>
            </a:ext>
          </a:extLst>
        </xdr:cNvPr>
        <xdr:cNvSpPr txBox="1">
          <a:spLocks noChangeArrowheads="1"/>
        </xdr:cNvSpPr>
      </xdr:nvSpPr>
      <xdr:spPr bwMode="auto">
        <a:xfrm>
          <a:off x="1543050" y="82962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2</xdr:col>
      <xdr:colOff>76200</xdr:colOff>
      <xdr:row>283</xdr:row>
      <xdr:rowOff>3464</xdr:rowOff>
    </xdr:to>
    <xdr:sp macro="" textlink="">
      <xdr:nvSpPr>
        <xdr:cNvPr id="246" name="Text Box 294">
          <a:extLst>
            <a:ext uri="{FF2B5EF4-FFF2-40B4-BE49-F238E27FC236}">
              <a16:creationId xmlns:a16="http://schemas.microsoft.com/office/drawing/2014/main" id="{DE0E3E3B-551C-41CC-8AD3-2F065B0B11AB}"/>
            </a:ext>
          </a:extLst>
        </xdr:cNvPr>
        <xdr:cNvSpPr txBox="1">
          <a:spLocks noChangeArrowheads="1"/>
        </xdr:cNvSpPr>
      </xdr:nvSpPr>
      <xdr:spPr bwMode="auto">
        <a:xfrm>
          <a:off x="1543050" y="93259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398</xdr:row>
      <xdr:rowOff>0</xdr:rowOff>
    </xdr:from>
    <xdr:to>
      <xdr:col>2</xdr:col>
      <xdr:colOff>76200</xdr:colOff>
      <xdr:row>399</xdr:row>
      <xdr:rowOff>3463</xdr:rowOff>
    </xdr:to>
    <xdr:sp macro="" textlink="">
      <xdr:nvSpPr>
        <xdr:cNvPr id="247" name="Text Box 295">
          <a:extLst>
            <a:ext uri="{FF2B5EF4-FFF2-40B4-BE49-F238E27FC236}">
              <a16:creationId xmlns:a16="http://schemas.microsoft.com/office/drawing/2014/main" id="{C89D112A-5DD7-4811-96E8-B80E2A638F66}"/>
            </a:ext>
          </a:extLst>
        </xdr:cNvPr>
        <xdr:cNvSpPr txBox="1">
          <a:spLocks noChangeArrowheads="1"/>
        </xdr:cNvSpPr>
      </xdr:nvSpPr>
      <xdr:spPr bwMode="auto">
        <a:xfrm>
          <a:off x="1543050" y="95669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76200</xdr:colOff>
      <xdr:row>419</xdr:row>
      <xdr:rowOff>3463</xdr:rowOff>
    </xdr:to>
    <xdr:sp macro="" textlink="">
      <xdr:nvSpPr>
        <xdr:cNvPr id="248" name="Text Box 296">
          <a:extLst>
            <a:ext uri="{FF2B5EF4-FFF2-40B4-BE49-F238E27FC236}">
              <a16:creationId xmlns:a16="http://schemas.microsoft.com/office/drawing/2014/main" id="{7001E385-98E1-4816-B9EC-7F5DC3F82C1F}"/>
            </a:ext>
          </a:extLst>
        </xdr:cNvPr>
        <xdr:cNvSpPr txBox="1">
          <a:spLocks noChangeArrowheads="1"/>
        </xdr:cNvSpPr>
      </xdr:nvSpPr>
      <xdr:spPr bwMode="auto">
        <a:xfrm>
          <a:off x="1543050" y="978598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76200</xdr:colOff>
      <xdr:row>480</xdr:row>
      <xdr:rowOff>238298</xdr:rowOff>
    </xdr:to>
    <xdr:sp macro="" textlink="">
      <xdr:nvSpPr>
        <xdr:cNvPr id="249" name="Text Box 297">
          <a:extLst>
            <a:ext uri="{FF2B5EF4-FFF2-40B4-BE49-F238E27FC236}">
              <a16:creationId xmlns:a16="http://schemas.microsoft.com/office/drawing/2014/main" id="{CC548D8A-E70D-45C5-87CE-FA8BC8A91730}"/>
            </a:ext>
          </a:extLst>
        </xdr:cNvPr>
        <xdr:cNvSpPr txBox="1">
          <a:spLocks noChangeArrowheads="1"/>
        </xdr:cNvSpPr>
      </xdr:nvSpPr>
      <xdr:spPr bwMode="auto">
        <a:xfrm>
          <a:off x="1543050" y="10365105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416</xdr:row>
      <xdr:rowOff>0</xdr:rowOff>
    </xdr:from>
    <xdr:to>
      <xdr:col>2</xdr:col>
      <xdr:colOff>76200</xdr:colOff>
      <xdr:row>417</xdr:row>
      <xdr:rowOff>3465</xdr:rowOff>
    </xdr:to>
    <xdr:sp macro="" textlink="">
      <xdr:nvSpPr>
        <xdr:cNvPr id="250" name="Text Box 298">
          <a:extLst>
            <a:ext uri="{FF2B5EF4-FFF2-40B4-BE49-F238E27FC236}">
              <a16:creationId xmlns:a16="http://schemas.microsoft.com/office/drawing/2014/main" id="{06B58913-EF2F-491F-9655-925C92FAE12E}"/>
            </a:ext>
          </a:extLst>
        </xdr:cNvPr>
        <xdr:cNvSpPr txBox="1">
          <a:spLocks noChangeArrowheads="1"/>
        </xdr:cNvSpPr>
      </xdr:nvSpPr>
      <xdr:spPr bwMode="auto">
        <a:xfrm>
          <a:off x="1543050" y="976407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478</xdr:row>
      <xdr:rowOff>0</xdr:rowOff>
    </xdr:from>
    <xdr:to>
      <xdr:col>2</xdr:col>
      <xdr:colOff>76200</xdr:colOff>
      <xdr:row>478</xdr:row>
      <xdr:rowOff>238299</xdr:rowOff>
    </xdr:to>
    <xdr:sp macro="" textlink="">
      <xdr:nvSpPr>
        <xdr:cNvPr id="251" name="Text Box 299">
          <a:extLst>
            <a:ext uri="{FF2B5EF4-FFF2-40B4-BE49-F238E27FC236}">
              <a16:creationId xmlns:a16="http://schemas.microsoft.com/office/drawing/2014/main" id="{02A1C9A2-CFB8-4BE1-A7F3-F5C803B0D9F0}"/>
            </a:ext>
          </a:extLst>
        </xdr:cNvPr>
        <xdr:cNvSpPr txBox="1">
          <a:spLocks noChangeArrowheads="1"/>
        </xdr:cNvSpPr>
      </xdr:nvSpPr>
      <xdr:spPr bwMode="auto">
        <a:xfrm>
          <a:off x="1543050" y="10347007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398</xdr:row>
      <xdr:rowOff>0</xdr:rowOff>
    </xdr:from>
    <xdr:to>
      <xdr:col>2</xdr:col>
      <xdr:colOff>76200</xdr:colOff>
      <xdr:row>399</xdr:row>
      <xdr:rowOff>3463</xdr:rowOff>
    </xdr:to>
    <xdr:sp macro="" textlink="">
      <xdr:nvSpPr>
        <xdr:cNvPr id="252" name="Text Box 300">
          <a:extLst>
            <a:ext uri="{FF2B5EF4-FFF2-40B4-BE49-F238E27FC236}">
              <a16:creationId xmlns:a16="http://schemas.microsoft.com/office/drawing/2014/main" id="{7EEC6055-75B3-414F-BC54-1712DFEAB530}"/>
            </a:ext>
          </a:extLst>
        </xdr:cNvPr>
        <xdr:cNvSpPr txBox="1">
          <a:spLocks noChangeArrowheads="1"/>
        </xdr:cNvSpPr>
      </xdr:nvSpPr>
      <xdr:spPr bwMode="auto">
        <a:xfrm>
          <a:off x="1543050" y="95669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76200</xdr:colOff>
      <xdr:row>419</xdr:row>
      <xdr:rowOff>3463</xdr:rowOff>
    </xdr:to>
    <xdr:sp macro="" textlink="">
      <xdr:nvSpPr>
        <xdr:cNvPr id="253" name="Text Box 301">
          <a:extLst>
            <a:ext uri="{FF2B5EF4-FFF2-40B4-BE49-F238E27FC236}">
              <a16:creationId xmlns:a16="http://schemas.microsoft.com/office/drawing/2014/main" id="{0243CB06-4C2E-4061-8C5A-AB63F2CE00DE}"/>
            </a:ext>
          </a:extLst>
        </xdr:cNvPr>
        <xdr:cNvSpPr txBox="1">
          <a:spLocks noChangeArrowheads="1"/>
        </xdr:cNvSpPr>
      </xdr:nvSpPr>
      <xdr:spPr bwMode="auto">
        <a:xfrm>
          <a:off x="1543050" y="978598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76200</xdr:colOff>
      <xdr:row>480</xdr:row>
      <xdr:rowOff>238298</xdr:rowOff>
    </xdr:to>
    <xdr:sp macro="" textlink="">
      <xdr:nvSpPr>
        <xdr:cNvPr id="254" name="Text Box 302">
          <a:extLst>
            <a:ext uri="{FF2B5EF4-FFF2-40B4-BE49-F238E27FC236}">
              <a16:creationId xmlns:a16="http://schemas.microsoft.com/office/drawing/2014/main" id="{DB08D38E-931F-4C03-BFD5-30A6ED7ADCEA}"/>
            </a:ext>
          </a:extLst>
        </xdr:cNvPr>
        <xdr:cNvSpPr txBox="1">
          <a:spLocks noChangeArrowheads="1"/>
        </xdr:cNvSpPr>
      </xdr:nvSpPr>
      <xdr:spPr bwMode="auto">
        <a:xfrm>
          <a:off x="1543050" y="10365105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416</xdr:row>
      <xdr:rowOff>0</xdr:rowOff>
    </xdr:from>
    <xdr:to>
      <xdr:col>2</xdr:col>
      <xdr:colOff>76200</xdr:colOff>
      <xdr:row>417</xdr:row>
      <xdr:rowOff>3465</xdr:rowOff>
    </xdr:to>
    <xdr:sp macro="" textlink="">
      <xdr:nvSpPr>
        <xdr:cNvPr id="255" name="Text Box 303">
          <a:extLst>
            <a:ext uri="{FF2B5EF4-FFF2-40B4-BE49-F238E27FC236}">
              <a16:creationId xmlns:a16="http://schemas.microsoft.com/office/drawing/2014/main" id="{70FBA561-134B-4B84-B03A-5009DF2C0041}"/>
            </a:ext>
          </a:extLst>
        </xdr:cNvPr>
        <xdr:cNvSpPr txBox="1">
          <a:spLocks noChangeArrowheads="1"/>
        </xdr:cNvSpPr>
      </xdr:nvSpPr>
      <xdr:spPr bwMode="auto">
        <a:xfrm>
          <a:off x="1543050" y="976407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478</xdr:row>
      <xdr:rowOff>0</xdr:rowOff>
    </xdr:from>
    <xdr:to>
      <xdr:col>2</xdr:col>
      <xdr:colOff>76200</xdr:colOff>
      <xdr:row>478</xdr:row>
      <xdr:rowOff>238299</xdr:rowOff>
    </xdr:to>
    <xdr:sp macro="" textlink="">
      <xdr:nvSpPr>
        <xdr:cNvPr id="256" name="Text Box 304">
          <a:extLst>
            <a:ext uri="{FF2B5EF4-FFF2-40B4-BE49-F238E27FC236}">
              <a16:creationId xmlns:a16="http://schemas.microsoft.com/office/drawing/2014/main" id="{1CC97108-1B51-4F7A-9439-BF4EA5CAC765}"/>
            </a:ext>
          </a:extLst>
        </xdr:cNvPr>
        <xdr:cNvSpPr txBox="1">
          <a:spLocks noChangeArrowheads="1"/>
        </xdr:cNvSpPr>
      </xdr:nvSpPr>
      <xdr:spPr bwMode="auto">
        <a:xfrm>
          <a:off x="1543050" y="10347007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100</xdr:row>
      <xdr:rowOff>0</xdr:rowOff>
    </xdr:from>
    <xdr:ext cx="76200" cy="263525"/>
    <xdr:sp macro="" textlink="">
      <xdr:nvSpPr>
        <xdr:cNvPr id="257" name="Text Box 129">
          <a:extLst>
            <a:ext uri="{FF2B5EF4-FFF2-40B4-BE49-F238E27FC236}">
              <a16:creationId xmlns:a16="http://schemas.microsoft.com/office/drawing/2014/main" id="{7492E4C0-1CDF-4062-A184-10B49690A87B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3525"/>
    <xdr:sp macro="" textlink="">
      <xdr:nvSpPr>
        <xdr:cNvPr id="258" name="Text Box 130">
          <a:extLst>
            <a:ext uri="{FF2B5EF4-FFF2-40B4-BE49-F238E27FC236}">
              <a16:creationId xmlns:a16="http://schemas.microsoft.com/office/drawing/2014/main" id="{6CA8451B-0465-4845-98FE-C90E89A6EB0B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3525"/>
    <xdr:sp macro="" textlink="">
      <xdr:nvSpPr>
        <xdr:cNvPr id="259" name="Text Box 256">
          <a:extLst>
            <a:ext uri="{FF2B5EF4-FFF2-40B4-BE49-F238E27FC236}">
              <a16:creationId xmlns:a16="http://schemas.microsoft.com/office/drawing/2014/main" id="{92BA6286-472D-4D77-87A7-3C2A2914E2BF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3525"/>
    <xdr:sp macro="" textlink="">
      <xdr:nvSpPr>
        <xdr:cNvPr id="260" name="Text Box 257">
          <a:extLst>
            <a:ext uri="{FF2B5EF4-FFF2-40B4-BE49-F238E27FC236}">
              <a16:creationId xmlns:a16="http://schemas.microsoft.com/office/drawing/2014/main" id="{6599F0CA-50DA-4D19-B5E4-16C252D328D1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101</xdr:row>
      <xdr:rowOff>0</xdr:rowOff>
    </xdr:from>
    <xdr:ext cx="76200" cy="260350"/>
    <xdr:sp macro="" textlink="">
      <xdr:nvSpPr>
        <xdr:cNvPr id="261" name="Text Box 58">
          <a:extLst>
            <a:ext uri="{FF2B5EF4-FFF2-40B4-BE49-F238E27FC236}">
              <a16:creationId xmlns:a16="http://schemas.microsoft.com/office/drawing/2014/main" id="{B50C69D7-C0AE-45F2-8800-5B7762D2C1AA}"/>
            </a:ext>
          </a:extLst>
        </xdr:cNvPr>
        <xdr:cNvSpPr txBox="1">
          <a:spLocks noChangeArrowheads="1"/>
        </xdr:cNvSpPr>
      </xdr:nvSpPr>
      <xdr:spPr bwMode="auto">
        <a:xfrm>
          <a:off x="154305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101</xdr:row>
      <xdr:rowOff>0</xdr:rowOff>
    </xdr:from>
    <xdr:ext cx="76200" cy="260350"/>
    <xdr:sp macro="" textlink="">
      <xdr:nvSpPr>
        <xdr:cNvPr id="262" name="Text Box 89">
          <a:extLst>
            <a:ext uri="{FF2B5EF4-FFF2-40B4-BE49-F238E27FC236}">
              <a16:creationId xmlns:a16="http://schemas.microsoft.com/office/drawing/2014/main" id="{AC49C75E-6225-4DC9-AE8F-CCDC8C24E8E6}"/>
            </a:ext>
          </a:extLst>
        </xdr:cNvPr>
        <xdr:cNvSpPr txBox="1">
          <a:spLocks noChangeArrowheads="1"/>
        </xdr:cNvSpPr>
      </xdr:nvSpPr>
      <xdr:spPr bwMode="auto">
        <a:xfrm>
          <a:off x="154305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0350"/>
    <xdr:sp macro="" textlink="">
      <xdr:nvSpPr>
        <xdr:cNvPr id="263" name="Text Box 127">
          <a:extLst>
            <a:ext uri="{FF2B5EF4-FFF2-40B4-BE49-F238E27FC236}">
              <a16:creationId xmlns:a16="http://schemas.microsoft.com/office/drawing/2014/main" id="{966922E8-86CD-4B5B-B90E-BF985952B673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0350"/>
    <xdr:sp macro="" textlink="">
      <xdr:nvSpPr>
        <xdr:cNvPr id="264" name="Text Box 128">
          <a:extLst>
            <a:ext uri="{FF2B5EF4-FFF2-40B4-BE49-F238E27FC236}">
              <a16:creationId xmlns:a16="http://schemas.microsoft.com/office/drawing/2014/main" id="{2EBFE709-7B6B-4CD6-B95D-BE83C9115398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76200" cy="260350"/>
    <xdr:sp macro="" textlink="">
      <xdr:nvSpPr>
        <xdr:cNvPr id="265" name="Text Box 129">
          <a:extLst>
            <a:ext uri="{FF2B5EF4-FFF2-40B4-BE49-F238E27FC236}">
              <a16:creationId xmlns:a16="http://schemas.microsoft.com/office/drawing/2014/main" id="{C7B50491-FE70-41B8-87A8-97A8EF34A8DE}"/>
            </a:ext>
          </a:extLst>
        </xdr:cNvPr>
        <xdr:cNvSpPr txBox="1">
          <a:spLocks noChangeArrowheads="1"/>
        </xdr:cNvSpPr>
      </xdr:nvSpPr>
      <xdr:spPr bwMode="auto">
        <a:xfrm>
          <a:off x="154305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76200" cy="260350"/>
    <xdr:sp macro="" textlink="">
      <xdr:nvSpPr>
        <xdr:cNvPr id="266" name="Text Box 130">
          <a:extLst>
            <a:ext uri="{FF2B5EF4-FFF2-40B4-BE49-F238E27FC236}">
              <a16:creationId xmlns:a16="http://schemas.microsoft.com/office/drawing/2014/main" id="{775570CE-D2CC-40B3-BE5D-7B294A3C37C5}"/>
            </a:ext>
          </a:extLst>
        </xdr:cNvPr>
        <xdr:cNvSpPr txBox="1">
          <a:spLocks noChangeArrowheads="1"/>
        </xdr:cNvSpPr>
      </xdr:nvSpPr>
      <xdr:spPr bwMode="auto">
        <a:xfrm>
          <a:off x="154305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101</xdr:row>
      <xdr:rowOff>0</xdr:rowOff>
    </xdr:from>
    <xdr:ext cx="76200" cy="260350"/>
    <xdr:sp macro="" textlink="">
      <xdr:nvSpPr>
        <xdr:cNvPr id="267" name="Text Box 185">
          <a:extLst>
            <a:ext uri="{FF2B5EF4-FFF2-40B4-BE49-F238E27FC236}">
              <a16:creationId xmlns:a16="http://schemas.microsoft.com/office/drawing/2014/main" id="{A61F6108-7A51-4C98-9FA0-D499E1C40481}"/>
            </a:ext>
          </a:extLst>
        </xdr:cNvPr>
        <xdr:cNvSpPr txBox="1">
          <a:spLocks noChangeArrowheads="1"/>
        </xdr:cNvSpPr>
      </xdr:nvSpPr>
      <xdr:spPr bwMode="auto">
        <a:xfrm>
          <a:off x="154305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101</xdr:row>
      <xdr:rowOff>0</xdr:rowOff>
    </xdr:from>
    <xdr:ext cx="76200" cy="260350"/>
    <xdr:sp macro="" textlink="">
      <xdr:nvSpPr>
        <xdr:cNvPr id="268" name="Text Box 216">
          <a:extLst>
            <a:ext uri="{FF2B5EF4-FFF2-40B4-BE49-F238E27FC236}">
              <a16:creationId xmlns:a16="http://schemas.microsoft.com/office/drawing/2014/main" id="{8A1F6AE0-E9A5-454A-AC4F-D424586EFB4B}"/>
            </a:ext>
          </a:extLst>
        </xdr:cNvPr>
        <xdr:cNvSpPr txBox="1">
          <a:spLocks noChangeArrowheads="1"/>
        </xdr:cNvSpPr>
      </xdr:nvSpPr>
      <xdr:spPr bwMode="auto">
        <a:xfrm>
          <a:off x="154305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0350"/>
    <xdr:sp macro="" textlink="">
      <xdr:nvSpPr>
        <xdr:cNvPr id="269" name="Text Box 254">
          <a:extLst>
            <a:ext uri="{FF2B5EF4-FFF2-40B4-BE49-F238E27FC236}">
              <a16:creationId xmlns:a16="http://schemas.microsoft.com/office/drawing/2014/main" id="{03C6725E-4092-4BFE-AB52-5A43D8AA3241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0350"/>
    <xdr:sp macro="" textlink="">
      <xdr:nvSpPr>
        <xdr:cNvPr id="270" name="Text Box 255">
          <a:extLst>
            <a:ext uri="{FF2B5EF4-FFF2-40B4-BE49-F238E27FC236}">
              <a16:creationId xmlns:a16="http://schemas.microsoft.com/office/drawing/2014/main" id="{E89060D8-EAFB-4EE8-AC81-6CEEB29E5467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76200" cy="260350"/>
    <xdr:sp macro="" textlink="">
      <xdr:nvSpPr>
        <xdr:cNvPr id="271" name="Text Box 256">
          <a:extLst>
            <a:ext uri="{FF2B5EF4-FFF2-40B4-BE49-F238E27FC236}">
              <a16:creationId xmlns:a16="http://schemas.microsoft.com/office/drawing/2014/main" id="{F1599BC8-C6DF-425F-B5A2-842D711C013F}"/>
            </a:ext>
          </a:extLst>
        </xdr:cNvPr>
        <xdr:cNvSpPr txBox="1">
          <a:spLocks noChangeArrowheads="1"/>
        </xdr:cNvSpPr>
      </xdr:nvSpPr>
      <xdr:spPr bwMode="auto">
        <a:xfrm>
          <a:off x="154305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76200" cy="260350"/>
    <xdr:sp macro="" textlink="">
      <xdr:nvSpPr>
        <xdr:cNvPr id="272" name="Text Box 257">
          <a:extLst>
            <a:ext uri="{FF2B5EF4-FFF2-40B4-BE49-F238E27FC236}">
              <a16:creationId xmlns:a16="http://schemas.microsoft.com/office/drawing/2014/main" id="{D7B2E5B3-0253-4C39-A06A-5616B96F82A4}"/>
            </a:ext>
          </a:extLst>
        </xdr:cNvPr>
        <xdr:cNvSpPr txBox="1">
          <a:spLocks noChangeArrowheads="1"/>
        </xdr:cNvSpPr>
      </xdr:nvSpPr>
      <xdr:spPr bwMode="auto">
        <a:xfrm>
          <a:off x="154305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80</xdr:row>
      <xdr:rowOff>3463</xdr:rowOff>
    </xdr:to>
    <xdr:sp macro="" textlink="">
      <xdr:nvSpPr>
        <xdr:cNvPr id="274" name="Text Box 48">
          <a:extLst>
            <a:ext uri="{FF2B5EF4-FFF2-40B4-BE49-F238E27FC236}">
              <a16:creationId xmlns:a16="http://schemas.microsoft.com/office/drawing/2014/main" id="{F89D239C-9466-4623-84C3-A404D566E997}"/>
            </a:ext>
          </a:extLst>
        </xdr:cNvPr>
        <xdr:cNvSpPr txBox="1">
          <a:spLocks noChangeArrowheads="1"/>
        </xdr:cNvSpPr>
      </xdr:nvSpPr>
      <xdr:spPr bwMode="auto">
        <a:xfrm>
          <a:off x="1104900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76200</xdr:colOff>
      <xdr:row>82</xdr:row>
      <xdr:rowOff>3464</xdr:rowOff>
    </xdr:to>
    <xdr:sp macro="" textlink="">
      <xdr:nvSpPr>
        <xdr:cNvPr id="275" name="Text Box 49">
          <a:extLst>
            <a:ext uri="{FF2B5EF4-FFF2-40B4-BE49-F238E27FC236}">
              <a16:creationId xmlns:a16="http://schemas.microsoft.com/office/drawing/2014/main" id="{270F3F9D-9519-4358-8A24-32FE5566E183}"/>
            </a:ext>
          </a:extLst>
        </xdr:cNvPr>
        <xdr:cNvSpPr txBox="1">
          <a:spLocks noChangeArrowheads="1"/>
        </xdr:cNvSpPr>
      </xdr:nvSpPr>
      <xdr:spPr bwMode="auto">
        <a:xfrm>
          <a:off x="1104900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76200</xdr:colOff>
      <xdr:row>84</xdr:row>
      <xdr:rowOff>3463</xdr:rowOff>
    </xdr:to>
    <xdr:sp macro="" textlink="">
      <xdr:nvSpPr>
        <xdr:cNvPr id="276" name="Text Box 50">
          <a:extLst>
            <a:ext uri="{FF2B5EF4-FFF2-40B4-BE49-F238E27FC236}">
              <a16:creationId xmlns:a16="http://schemas.microsoft.com/office/drawing/2014/main" id="{F3E79FA9-4781-4115-98C7-4D7C30975AA0}"/>
            </a:ext>
          </a:extLst>
        </xdr:cNvPr>
        <xdr:cNvSpPr txBox="1">
          <a:spLocks noChangeArrowheads="1"/>
        </xdr:cNvSpPr>
      </xdr:nvSpPr>
      <xdr:spPr bwMode="auto">
        <a:xfrm>
          <a:off x="1104900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76200</xdr:colOff>
      <xdr:row>86</xdr:row>
      <xdr:rowOff>3463</xdr:rowOff>
    </xdr:to>
    <xdr:sp macro="" textlink="">
      <xdr:nvSpPr>
        <xdr:cNvPr id="277" name="Text Box 51">
          <a:extLst>
            <a:ext uri="{FF2B5EF4-FFF2-40B4-BE49-F238E27FC236}">
              <a16:creationId xmlns:a16="http://schemas.microsoft.com/office/drawing/2014/main" id="{7AD99C94-0EE8-4584-8711-BE994CEF7FDC}"/>
            </a:ext>
          </a:extLst>
        </xdr:cNvPr>
        <xdr:cNvSpPr txBox="1">
          <a:spLocks noChangeArrowheads="1"/>
        </xdr:cNvSpPr>
      </xdr:nvSpPr>
      <xdr:spPr bwMode="auto">
        <a:xfrm>
          <a:off x="1104900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76200</xdr:colOff>
      <xdr:row>88</xdr:row>
      <xdr:rowOff>3463</xdr:rowOff>
    </xdr:to>
    <xdr:sp macro="" textlink="">
      <xdr:nvSpPr>
        <xdr:cNvPr id="278" name="Text Box 52">
          <a:extLst>
            <a:ext uri="{FF2B5EF4-FFF2-40B4-BE49-F238E27FC236}">
              <a16:creationId xmlns:a16="http://schemas.microsoft.com/office/drawing/2014/main" id="{71886D6D-5379-4039-B8F7-C3DB30FC065D}"/>
            </a:ext>
          </a:extLst>
        </xdr:cNvPr>
        <xdr:cNvSpPr txBox="1">
          <a:spLocks noChangeArrowheads="1"/>
        </xdr:cNvSpPr>
      </xdr:nvSpPr>
      <xdr:spPr bwMode="auto">
        <a:xfrm>
          <a:off x="1104900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76200</xdr:colOff>
      <xdr:row>90</xdr:row>
      <xdr:rowOff>3465</xdr:rowOff>
    </xdr:to>
    <xdr:sp macro="" textlink="">
      <xdr:nvSpPr>
        <xdr:cNvPr id="279" name="Text Box 53">
          <a:extLst>
            <a:ext uri="{FF2B5EF4-FFF2-40B4-BE49-F238E27FC236}">
              <a16:creationId xmlns:a16="http://schemas.microsoft.com/office/drawing/2014/main" id="{56DF748E-DB2F-4E21-8C1E-E41DCE9D9922}"/>
            </a:ext>
          </a:extLst>
        </xdr:cNvPr>
        <xdr:cNvSpPr txBox="1">
          <a:spLocks noChangeArrowheads="1"/>
        </xdr:cNvSpPr>
      </xdr:nvSpPr>
      <xdr:spPr bwMode="auto">
        <a:xfrm>
          <a:off x="1104900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3463</xdr:rowOff>
    </xdr:to>
    <xdr:sp macro="" textlink="">
      <xdr:nvSpPr>
        <xdr:cNvPr id="280" name="Text Box 54">
          <a:extLst>
            <a:ext uri="{FF2B5EF4-FFF2-40B4-BE49-F238E27FC236}">
              <a16:creationId xmlns:a16="http://schemas.microsoft.com/office/drawing/2014/main" id="{4709FB84-910C-4F45-B0BC-E1848040E1F4}"/>
            </a:ext>
          </a:extLst>
        </xdr:cNvPr>
        <xdr:cNvSpPr txBox="1">
          <a:spLocks noChangeArrowheads="1"/>
        </xdr:cNvSpPr>
      </xdr:nvSpPr>
      <xdr:spPr bwMode="auto">
        <a:xfrm>
          <a:off x="1104900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94</xdr:row>
      <xdr:rowOff>3464</xdr:rowOff>
    </xdr:to>
    <xdr:sp macro="" textlink="">
      <xdr:nvSpPr>
        <xdr:cNvPr id="281" name="Text Box 55">
          <a:extLst>
            <a:ext uri="{FF2B5EF4-FFF2-40B4-BE49-F238E27FC236}">
              <a16:creationId xmlns:a16="http://schemas.microsoft.com/office/drawing/2014/main" id="{A4ACED6E-4C49-40DE-B11F-FCB75BC70936}"/>
            </a:ext>
          </a:extLst>
        </xdr:cNvPr>
        <xdr:cNvSpPr txBox="1">
          <a:spLocks noChangeArrowheads="1"/>
        </xdr:cNvSpPr>
      </xdr:nvSpPr>
      <xdr:spPr bwMode="auto">
        <a:xfrm>
          <a:off x="1104900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76200</xdr:colOff>
      <xdr:row>96</xdr:row>
      <xdr:rowOff>3464</xdr:rowOff>
    </xdr:to>
    <xdr:sp macro="" textlink="">
      <xdr:nvSpPr>
        <xdr:cNvPr id="282" name="Text Box 56">
          <a:extLst>
            <a:ext uri="{FF2B5EF4-FFF2-40B4-BE49-F238E27FC236}">
              <a16:creationId xmlns:a16="http://schemas.microsoft.com/office/drawing/2014/main" id="{95FB978A-D019-4C66-9056-B4CD5CCFFBFE}"/>
            </a:ext>
          </a:extLst>
        </xdr:cNvPr>
        <xdr:cNvSpPr txBox="1">
          <a:spLocks noChangeArrowheads="1"/>
        </xdr:cNvSpPr>
      </xdr:nvSpPr>
      <xdr:spPr bwMode="auto">
        <a:xfrm>
          <a:off x="1104900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76200</xdr:colOff>
      <xdr:row>98</xdr:row>
      <xdr:rowOff>3465</xdr:rowOff>
    </xdr:to>
    <xdr:sp macro="" textlink="">
      <xdr:nvSpPr>
        <xdr:cNvPr id="283" name="Text Box 57">
          <a:extLst>
            <a:ext uri="{FF2B5EF4-FFF2-40B4-BE49-F238E27FC236}">
              <a16:creationId xmlns:a16="http://schemas.microsoft.com/office/drawing/2014/main" id="{255631BD-B788-4CC5-BC4B-A8207B7006CA}"/>
            </a:ext>
          </a:extLst>
        </xdr:cNvPr>
        <xdr:cNvSpPr txBox="1">
          <a:spLocks noChangeArrowheads="1"/>
        </xdr:cNvSpPr>
      </xdr:nvSpPr>
      <xdr:spPr bwMode="auto">
        <a:xfrm>
          <a:off x="1104900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3463</xdr:rowOff>
    </xdr:to>
    <xdr:sp macro="" textlink="">
      <xdr:nvSpPr>
        <xdr:cNvPr id="284" name="Text Box 58">
          <a:extLst>
            <a:ext uri="{FF2B5EF4-FFF2-40B4-BE49-F238E27FC236}">
              <a16:creationId xmlns:a16="http://schemas.microsoft.com/office/drawing/2014/main" id="{D953492F-6030-484B-A40A-82C38138F3C8}"/>
            </a:ext>
          </a:extLst>
        </xdr:cNvPr>
        <xdr:cNvSpPr txBox="1">
          <a:spLocks noChangeArrowheads="1"/>
        </xdr:cNvSpPr>
      </xdr:nvSpPr>
      <xdr:spPr bwMode="auto">
        <a:xfrm>
          <a:off x="1104900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285" name="Text Box 59">
          <a:extLst>
            <a:ext uri="{FF2B5EF4-FFF2-40B4-BE49-F238E27FC236}">
              <a16:creationId xmlns:a16="http://schemas.microsoft.com/office/drawing/2014/main" id="{8FDC91A2-AF9E-4F7F-8605-D7BD9D2938A4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286" name="Text Box 60">
          <a:extLst>
            <a:ext uri="{FF2B5EF4-FFF2-40B4-BE49-F238E27FC236}">
              <a16:creationId xmlns:a16="http://schemas.microsoft.com/office/drawing/2014/main" id="{9EC637A3-5342-4570-9219-FD5A035803ED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3463</xdr:rowOff>
    </xdr:to>
    <xdr:sp macro="" textlink="">
      <xdr:nvSpPr>
        <xdr:cNvPr id="287" name="Text Box 61">
          <a:extLst>
            <a:ext uri="{FF2B5EF4-FFF2-40B4-BE49-F238E27FC236}">
              <a16:creationId xmlns:a16="http://schemas.microsoft.com/office/drawing/2014/main" id="{65831FC8-5925-49BC-8DB7-61296DA599E3}"/>
            </a:ext>
          </a:extLst>
        </xdr:cNvPr>
        <xdr:cNvSpPr txBox="1">
          <a:spLocks noChangeArrowheads="1"/>
        </xdr:cNvSpPr>
      </xdr:nvSpPr>
      <xdr:spPr bwMode="auto">
        <a:xfrm>
          <a:off x="11049000" y="30822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194</xdr:row>
      <xdr:rowOff>3463</xdr:rowOff>
    </xdr:to>
    <xdr:sp macro="" textlink="">
      <xdr:nvSpPr>
        <xdr:cNvPr id="288" name="Text Box 62">
          <a:extLst>
            <a:ext uri="{FF2B5EF4-FFF2-40B4-BE49-F238E27FC236}">
              <a16:creationId xmlns:a16="http://schemas.microsoft.com/office/drawing/2014/main" id="{27CA3AFB-7A9D-4187-8EC2-BFD966FE0365}"/>
            </a:ext>
          </a:extLst>
        </xdr:cNvPr>
        <xdr:cNvSpPr txBox="1">
          <a:spLocks noChangeArrowheads="1"/>
        </xdr:cNvSpPr>
      </xdr:nvSpPr>
      <xdr:spPr bwMode="auto">
        <a:xfrm>
          <a:off x="11049000" y="41119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76200</xdr:colOff>
      <xdr:row>280</xdr:row>
      <xdr:rowOff>3464</xdr:rowOff>
    </xdr:to>
    <xdr:sp macro="" textlink="">
      <xdr:nvSpPr>
        <xdr:cNvPr id="289" name="Text Box 64">
          <a:extLst>
            <a:ext uri="{FF2B5EF4-FFF2-40B4-BE49-F238E27FC236}">
              <a16:creationId xmlns:a16="http://schemas.microsoft.com/office/drawing/2014/main" id="{907506C2-631D-4246-9B25-4784D8902CCB}"/>
            </a:ext>
          </a:extLst>
        </xdr:cNvPr>
        <xdr:cNvSpPr txBox="1">
          <a:spLocks noChangeArrowheads="1"/>
        </xdr:cNvSpPr>
      </xdr:nvSpPr>
      <xdr:spPr bwMode="auto">
        <a:xfrm>
          <a:off x="1104900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76200</xdr:colOff>
      <xdr:row>286</xdr:row>
      <xdr:rowOff>3464</xdr:rowOff>
    </xdr:to>
    <xdr:sp macro="" textlink="">
      <xdr:nvSpPr>
        <xdr:cNvPr id="290" name="Text Box 67">
          <a:extLst>
            <a:ext uri="{FF2B5EF4-FFF2-40B4-BE49-F238E27FC236}">
              <a16:creationId xmlns:a16="http://schemas.microsoft.com/office/drawing/2014/main" id="{48E63A60-0529-4050-B2E4-B0295A39792D}"/>
            </a:ext>
          </a:extLst>
        </xdr:cNvPr>
        <xdr:cNvSpPr txBox="1">
          <a:spLocks noChangeArrowheads="1"/>
        </xdr:cNvSpPr>
      </xdr:nvSpPr>
      <xdr:spPr bwMode="auto">
        <a:xfrm>
          <a:off x="1104900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76200</xdr:colOff>
      <xdr:row>287</xdr:row>
      <xdr:rowOff>3463</xdr:rowOff>
    </xdr:to>
    <xdr:sp macro="" textlink="">
      <xdr:nvSpPr>
        <xdr:cNvPr id="291" name="Text Box 68">
          <a:extLst>
            <a:ext uri="{FF2B5EF4-FFF2-40B4-BE49-F238E27FC236}">
              <a16:creationId xmlns:a16="http://schemas.microsoft.com/office/drawing/2014/main" id="{A200F935-2DEC-496D-A447-C0565FCB6312}"/>
            </a:ext>
          </a:extLst>
        </xdr:cNvPr>
        <xdr:cNvSpPr txBox="1">
          <a:spLocks noChangeArrowheads="1"/>
        </xdr:cNvSpPr>
      </xdr:nvSpPr>
      <xdr:spPr bwMode="auto">
        <a:xfrm>
          <a:off x="1104900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76200</xdr:colOff>
      <xdr:row>298</xdr:row>
      <xdr:rowOff>3463</xdr:rowOff>
    </xdr:to>
    <xdr:sp macro="" textlink="">
      <xdr:nvSpPr>
        <xdr:cNvPr id="292" name="Text Box 73">
          <a:extLst>
            <a:ext uri="{FF2B5EF4-FFF2-40B4-BE49-F238E27FC236}">
              <a16:creationId xmlns:a16="http://schemas.microsoft.com/office/drawing/2014/main" id="{FE9213A0-175D-442C-AEF6-4107686CEFE8}"/>
            </a:ext>
          </a:extLst>
        </xdr:cNvPr>
        <xdr:cNvSpPr txBox="1">
          <a:spLocks noChangeArrowheads="1"/>
        </xdr:cNvSpPr>
      </xdr:nvSpPr>
      <xdr:spPr bwMode="auto">
        <a:xfrm>
          <a:off x="1104900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293" name="Text Box 74">
          <a:extLst>
            <a:ext uri="{FF2B5EF4-FFF2-40B4-BE49-F238E27FC236}">
              <a16:creationId xmlns:a16="http://schemas.microsoft.com/office/drawing/2014/main" id="{3EABFE58-0707-459E-B5B6-57A9997C6388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294" name="Text Box 75">
          <a:extLst>
            <a:ext uri="{FF2B5EF4-FFF2-40B4-BE49-F238E27FC236}">
              <a16:creationId xmlns:a16="http://schemas.microsoft.com/office/drawing/2014/main" id="{356A0A1F-DFCC-4D43-9B5F-31C9BFA6EA50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3</xdr:col>
      <xdr:colOff>76200</xdr:colOff>
      <xdr:row>308</xdr:row>
      <xdr:rowOff>3463</xdr:rowOff>
    </xdr:to>
    <xdr:sp macro="" textlink="">
      <xdr:nvSpPr>
        <xdr:cNvPr id="295" name="Text Box 76">
          <a:extLst>
            <a:ext uri="{FF2B5EF4-FFF2-40B4-BE49-F238E27FC236}">
              <a16:creationId xmlns:a16="http://schemas.microsoft.com/office/drawing/2014/main" id="{22DF82C5-382A-4265-82F5-1E03040950B1}"/>
            </a:ext>
          </a:extLst>
        </xdr:cNvPr>
        <xdr:cNvSpPr txBox="1">
          <a:spLocks noChangeArrowheads="1"/>
        </xdr:cNvSpPr>
      </xdr:nvSpPr>
      <xdr:spPr bwMode="auto">
        <a:xfrm>
          <a:off x="11049000" y="66074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338</xdr:row>
      <xdr:rowOff>0</xdr:rowOff>
    </xdr:from>
    <xdr:to>
      <xdr:col>3</xdr:col>
      <xdr:colOff>76200</xdr:colOff>
      <xdr:row>338</xdr:row>
      <xdr:rowOff>240896</xdr:rowOff>
    </xdr:to>
    <xdr:sp macro="" textlink="">
      <xdr:nvSpPr>
        <xdr:cNvPr id="296" name="Text Box 77">
          <a:extLst>
            <a:ext uri="{FF2B5EF4-FFF2-40B4-BE49-F238E27FC236}">
              <a16:creationId xmlns:a16="http://schemas.microsoft.com/office/drawing/2014/main" id="{AA682794-9521-4440-9A07-C4D53186C7EF}"/>
            </a:ext>
          </a:extLst>
        </xdr:cNvPr>
        <xdr:cNvSpPr txBox="1">
          <a:spLocks noChangeArrowheads="1"/>
        </xdr:cNvSpPr>
      </xdr:nvSpPr>
      <xdr:spPr bwMode="auto">
        <a:xfrm>
          <a:off x="11049000" y="71894700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80</xdr:row>
      <xdr:rowOff>3463</xdr:rowOff>
    </xdr:to>
    <xdr:sp macro="" textlink="">
      <xdr:nvSpPr>
        <xdr:cNvPr id="298" name="Text Box 79">
          <a:extLst>
            <a:ext uri="{FF2B5EF4-FFF2-40B4-BE49-F238E27FC236}">
              <a16:creationId xmlns:a16="http://schemas.microsoft.com/office/drawing/2014/main" id="{F7C3D962-2E66-4315-9597-826E3EA01FE3}"/>
            </a:ext>
          </a:extLst>
        </xdr:cNvPr>
        <xdr:cNvSpPr txBox="1">
          <a:spLocks noChangeArrowheads="1"/>
        </xdr:cNvSpPr>
      </xdr:nvSpPr>
      <xdr:spPr bwMode="auto">
        <a:xfrm>
          <a:off x="1104900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76200</xdr:colOff>
      <xdr:row>82</xdr:row>
      <xdr:rowOff>3464</xdr:rowOff>
    </xdr:to>
    <xdr:sp macro="" textlink="">
      <xdr:nvSpPr>
        <xdr:cNvPr id="299" name="Text Box 80">
          <a:extLst>
            <a:ext uri="{FF2B5EF4-FFF2-40B4-BE49-F238E27FC236}">
              <a16:creationId xmlns:a16="http://schemas.microsoft.com/office/drawing/2014/main" id="{531F4BF0-4D29-4F31-B3AF-7042ACBE1D68}"/>
            </a:ext>
          </a:extLst>
        </xdr:cNvPr>
        <xdr:cNvSpPr txBox="1">
          <a:spLocks noChangeArrowheads="1"/>
        </xdr:cNvSpPr>
      </xdr:nvSpPr>
      <xdr:spPr bwMode="auto">
        <a:xfrm>
          <a:off x="1104900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76200</xdr:colOff>
      <xdr:row>84</xdr:row>
      <xdr:rowOff>3463</xdr:rowOff>
    </xdr:to>
    <xdr:sp macro="" textlink="">
      <xdr:nvSpPr>
        <xdr:cNvPr id="300" name="Text Box 81">
          <a:extLst>
            <a:ext uri="{FF2B5EF4-FFF2-40B4-BE49-F238E27FC236}">
              <a16:creationId xmlns:a16="http://schemas.microsoft.com/office/drawing/2014/main" id="{5E7A6D3C-73B4-46C9-8F00-8490B98909E6}"/>
            </a:ext>
          </a:extLst>
        </xdr:cNvPr>
        <xdr:cNvSpPr txBox="1">
          <a:spLocks noChangeArrowheads="1"/>
        </xdr:cNvSpPr>
      </xdr:nvSpPr>
      <xdr:spPr bwMode="auto">
        <a:xfrm>
          <a:off x="1104900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76200</xdr:colOff>
      <xdr:row>86</xdr:row>
      <xdr:rowOff>3463</xdr:rowOff>
    </xdr:to>
    <xdr:sp macro="" textlink="">
      <xdr:nvSpPr>
        <xdr:cNvPr id="301" name="Text Box 82">
          <a:extLst>
            <a:ext uri="{FF2B5EF4-FFF2-40B4-BE49-F238E27FC236}">
              <a16:creationId xmlns:a16="http://schemas.microsoft.com/office/drawing/2014/main" id="{F52FA13B-2C53-40F1-AEFB-5E2AF7F992F6}"/>
            </a:ext>
          </a:extLst>
        </xdr:cNvPr>
        <xdr:cNvSpPr txBox="1">
          <a:spLocks noChangeArrowheads="1"/>
        </xdr:cNvSpPr>
      </xdr:nvSpPr>
      <xdr:spPr bwMode="auto">
        <a:xfrm>
          <a:off x="1104900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76200</xdr:colOff>
      <xdr:row>88</xdr:row>
      <xdr:rowOff>3463</xdr:rowOff>
    </xdr:to>
    <xdr:sp macro="" textlink="">
      <xdr:nvSpPr>
        <xdr:cNvPr id="302" name="Text Box 83">
          <a:extLst>
            <a:ext uri="{FF2B5EF4-FFF2-40B4-BE49-F238E27FC236}">
              <a16:creationId xmlns:a16="http://schemas.microsoft.com/office/drawing/2014/main" id="{FCEF1DA0-A6BC-401F-B429-C1162EE76035}"/>
            </a:ext>
          </a:extLst>
        </xdr:cNvPr>
        <xdr:cNvSpPr txBox="1">
          <a:spLocks noChangeArrowheads="1"/>
        </xdr:cNvSpPr>
      </xdr:nvSpPr>
      <xdr:spPr bwMode="auto">
        <a:xfrm>
          <a:off x="1104900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76200</xdr:colOff>
      <xdr:row>90</xdr:row>
      <xdr:rowOff>3465</xdr:rowOff>
    </xdr:to>
    <xdr:sp macro="" textlink="">
      <xdr:nvSpPr>
        <xdr:cNvPr id="303" name="Text Box 84">
          <a:extLst>
            <a:ext uri="{FF2B5EF4-FFF2-40B4-BE49-F238E27FC236}">
              <a16:creationId xmlns:a16="http://schemas.microsoft.com/office/drawing/2014/main" id="{A77FA42B-677C-4661-A3E3-2C847B0487DF}"/>
            </a:ext>
          </a:extLst>
        </xdr:cNvPr>
        <xdr:cNvSpPr txBox="1">
          <a:spLocks noChangeArrowheads="1"/>
        </xdr:cNvSpPr>
      </xdr:nvSpPr>
      <xdr:spPr bwMode="auto">
        <a:xfrm>
          <a:off x="1104900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3463</xdr:rowOff>
    </xdr:to>
    <xdr:sp macro="" textlink="">
      <xdr:nvSpPr>
        <xdr:cNvPr id="304" name="Text Box 85">
          <a:extLst>
            <a:ext uri="{FF2B5EF4-FFF2-40B4-BE49-F238E27FC236}">
              <a16:creationId xmlns:a16="http://schemas.microsoft.com/office/drawing/2014/main" id="{B4A4C0F5-19BA-4929-9A63-641D0EDE729A}"/>
            </a:ext>
          </a:extLst>
        </xdr:cNvPr>
        <xdr:cNvSpPr txBox="1">
          <a:spLocks noChangeArrowheads="1"/>
        </xdr:cNvSpPr>
      </xdr:nvSpPr>
      <xdr:spPr bwMode="auto">
        <a:xfrm>
          <a:off x="1104900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94</xdr:row>
      <xdr:rowOff>3464</xdr:rowOff>
    </xdr:to>
    <xdr:sp macro="" textlink="">
      <xdr:nvSpPr>
        <xdr:cNvPr id="305" name="Text Box 86">
          <a:extLst>
            <a:ext uri="{FF2B5EF4-FFF2-40B4-BE49-F238E27FC236}">
              <a16:creationId xmlns:a16="http://schemas.microsoft.com/office/drawing/2014/main" id="{BE099110-A6E2-4C3F-B4B8-21FCD67C6A4D}"/>
            </a:ext>
          </a:extLst>
        </xdr:cNvPr>
        <xdr:cNvSpPr txBox="1">
          <a:spLocks noChangeArrowheads="1"/>
        </xdr:cNvSpPr>
      </xdr:nvSpPr>
      <xdr:spPr bwMode="auto">
        <a:xfrm>
          <a:off x="1104900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76200</xdr:colOff>
      <xdr:row>96</xdr:row>
      <xdr:rowOff>3464</xdr:rowOff>
    </xdr:to>
    <xdr:sp macro="" textlink="">
      <xdr:nvSpPr>
        <xdr:cNvPr id="306" name="Text Box 87">
          <a:extLst>
            <a:ext uri="{FF2B5EF4-FFF2-40B4-BE49-F238E27FC236}">
              <a16:creationId xmlns:a16="http://schemas.microsoft.com/office/drawing/2014/main" id="{4E140696-668E-4A24-911F-753DB93466CD}"/>
            </a:ext>
          </a:extLst>
        </xdr:cNvPr>
        <xdr:cNvSpPr txBox="1">
          <a:spLocks noChangeArrowheads="1"/>
        </xdr:cNvSpPr>
      </xdr:nvSpPr>
      <xdr:spPr bwMode="auto">
        <a:xfrm>
          <a:off x="1104900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76200</xdr:colOff>
      <xdr:row>98</xdr:row>
      <xdr:rowOff>3465</xdr:rowOff>
    </xdr:to>
    <xdr:sp macro="" textlink="">
      <xdr:nvSpPr>
        <xdr:cNvPr id="307" name="Text Box 88">
          <a:extLst>
            <a:ext uri="{FF2B5EF4-FFF2-40B4-BE49-F238E27FC236}">
              <a16:creationId xmlns:a16="http://schemas.microsoft.com/office/drawing/2014/main" id="{3EF45196-FD7D-4348-BAFC-7E94982A2FC1}"/>
            </a:ext>
          </a:extLst>
        </xdr:cNvPr>
        <xdr:cNvSpPr txBox="1">
          <a:spLocks noChangeArrowheads="1"/>
        </xdr:cNvSpPr>
      </xdr:nvSpPr>
      <xdr:spPr bwMode="auto">
        <a:xfrm>
          <a:off x="1104900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3463</xdr:rowOff>
    </xdr:to>
    <xdr:sp macro="" textlink="">
      <xdr:nvSpPr>
        <xdr:cNvPr id="308" name="Text Box 89">
          <a:extLst>
            <a:ext uri="{FF2B5EF4-FFF2-40B4-BE49-F238E27FC236}">
              <a16:creationId xmlns:a16="http://schemas.microsoft.com/office/drawing/2014/main" id="{CD93718D-D68F-43DA-856B-3BD908A9798C}"/>
            </a:ext>
          </a:extLst>
        </xdr:cNvPr>
        <xdr:cNvSpPr txBox="1">
          <a:spLocks noChangeArrowheads="1"/>
        </xdr:cNvSpPr>
      </xdr:nvSpPr>
      <xdr:spPr bwMode="auto">
        <a:xfrm>
          <a:off x="1104900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09" name="Text Box 90">
          <a:extLst>
            <a:ext uri="{FF2B5EF4-FFF2-40B4-BE49-F238E27FC236}">
              <a16:creationId xmlns:a16="http://schemas.microsoft.com/office/drawing/2014/main" id="{017473D2-8C47-4006-9027-89C2EE599086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3463</xdr:rowOff>
    </xdr:to>
    <xdr:sp macro="" textlink="">
      <xdr:nvSpPr>
        <xdr:cNvPr id="310" name="Text Box 91">
          <a:extLst>
            <a:ext uri="{FF2B5EF4-FFF2-40B4-BE49-F238E27FC236}">
              <a16:creationId xmlns:a16="http://schemas.microsoft.com/office/drawing/2014/main" id="{5344E78E-4CCB-4C96-8727-34BD1EB9255C}"/>
            </a:ext>
          </a:extLst>
        </xdr:cNvPr>
        <xdr:cNvSpPr txBox="1">
          <a:spLocks noChangeArrowheads="1"/>
        </xdr:cNvSpPr>
      </xdr:nvSpPr>
      <xdr:spPr bwMode="auto">
        <a:xfrm>
          <a:off x="11049000" y="30603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76200</xdr:colOff>
      <xdr:row>193</xdr:row>
      <xdr:rowOff>3464</xdr:rowOff>
    </xdr:to>
    <xdr:sp macro="" textlink="">
      <xdr:nvSpPr>
        <xdr:cNvPr id="311" name="Text Box 92">
          <a:extLst>
            <a:ext uri="{FF2B5EF4-FFF2-40B4-BE49-F238E27FC236}">
              <a16:creationId xmlns:a16="http://schemas.microsoft.com/office/drawing/2014/main" id="{969E2A8E-50B8-42B0-8CA5-D7C018C62D64}"/>
            </a:ext>
          </a:extLst>
        </xdr:cNvPr>
        <xdr:cNvSpPr txBox="1">
          <a:spLocks noChangeArrowheads="1"/>
        </xdr:cNvSpPr>
      </xdr:nvSpPr>
      <xdr:spPr bwMode="auto">
        <a:xfrm>
          <a:off x="11049000" y="40900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277</xdr:row>
      <xdr:rowOff>3464</xdr:rowOff>
    </xdr:to>
    <xdr:sp macro="" textlink="">
      <xdr:nvSpPr>
        <xdr:cNvPr id="312" name="Text Box 94">
          <a:extLst>
            <a:ext uri="{FF2B5EF4-FFF2-40B4-BE49-F238E27FC236}">
              <a16:creationId xmlns:a16="http://schemas.microsoft.com/office/drawing/2014/main" id="{1A50E5CC-6196-4ADC-A5DA-8588B5B0D821}"/>
            </a:ext>
          </a:extLst>
        </xdr:cNvPr>
        <xdr:cNvSpPr txBox="1">
          <a:spLocks noChangeArrowheads="1"/>
        </xdr:cNvSpPr>
      </xdr:nvSpPr>
      <xdr:spPr bwMode="auto">
        <a:xfrm>
          <a:off x="1104900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76200</xdr:colOff>
      <xdr:row>280</xdr:row>
      <xdr:rowOff>3464</xdr:rowOff>
    </xdr:to>
    <xdr:sp macro="" textlink="">
      <xdr:nvSpPr>
        <xdr:cNvPr id="313" name="Text Box 95">
          <a:extLst>
            <a:ext uri="{FF2B5EF4-FFF2-40B4-BE49-F238E27FC236}">
              <a16:creationId xmlns:a16="http://schemas.microsoft.com/office/drawing/2014/main" id="{A9196CEA-F9F1-466F-9AF2-31C5D8140D2B}"/>
            </a:ext>
          </a:extLst>
        </xdr:cNvPr>
        <xdr:cNvSpPr txBox="1">
          <a:spLocks noChangeArrowheads="1"/>
        </xdr:cNvSpPr>
      </xdr:nvSpPr>
      <xdr:spPr bwMode="auto">
        <a:xfrm>
          <a:off x="1104900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281</xdr:row>
      <xdr:rowOff>0</xdr:rowOff>
    </xdr:from>
    <xdr:to>
      <xdr:col>3</xdr:col>
      <xdr:colOff>76200</xdr:colOff>
      <xdr:row>281</xdr:row>
      <xdr:rowOff>245918</xdr:rowOff>
    </xdr:to>
    <xdr:sp macro="" textlink="">
      <xdr:nvSpPr>
        <xdr:cNvPr id="314" name="Text Box 96">
          <a:extLst>
            <a:ext uri="{FF2B5EF4-FFF2-40B4-BE49-F238E27FC236}">
              <a16:creationId xmlns:a16="http://schemas.microsoft.com/office/drawing/2014/main" id="{CDFDD007-D92E-486A-87B7-A1D3D7A7F407}"/>
            </a:ext>
          </a:extLst>
        </xdr:cNvPr>
        <xdr:cNvSpPr txBox="1">
          <a:spLocks noChangeArrowheads="1"/>
        </xdr:cNvSpPr>
      </xdr:nvSpPr>
      <xdr:spPr bwMode="auto">
        <a:xfrm>
          <a:off x="1104900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76200</xdr:colOff>
      <xdr:row>284</xdr:row>
      <xdr:rowOff>3463</xdr:rowOff>
    </xdr:to>
    <xdr:sp macro="" textlink="">
      <xdr:nvSpPr>
        <xdr:cNvPr id="315" name="Text Box 97">
          <a:extLst>
            <a:ext uri="{FF2B5EF4-FFF2-40B4-BE49-F238E27FC236}">
              <a16:creationId xmlns:a16="http://schemas.microsoft.com/office/drawing/2014/main" id="{0FB47937-CD7F-4845-B4F8-EECD2CD4F315}"/>
            </a:ext>
          </a:extLst>
        </xdr:cNvPr>
        <xdr:cNvSpPr txBox="1">
          <a:spLocks noChangeArrowheads="1"/>
        </xdr:cNvSpPr>
      </xdr:nvSpPr>
      <xdr:spPr bwMode="auto">
        <a:xfrm>
          <a:off x="1104900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76200</xdr:colOff>
      <xdr:row>286</xdr:row>
      <xdr:rowOff>3464</xdr:rowOff>
    </xdr:to>
    <xdr:sp macro="" textlink="">
      <xdr:nvSpPr>
        <xdr:cNvPr id="316" name="Text Box 98">
          <a:extLst>
            <a:ext uri="{FF2B5EF4-FFF2-40B4-BE49-F238E27FC236}">
              <a16:creationId xmlns:a16="http://schemas.microsoft.com/office/drawing/2014/main" id="{CCAE98ED-0176-4425-AE8E-BB131071F210}"/>
            </a:ext>
          </a:extLst>
        </xdr:cNvPr>
        <xdr:cNvSpPr txBox="1">
          <a:spLocks noChangeArrowheads="1"/>
        </xdr:cNvSpPr>
      </xdr:nvSpPr>
      <xdr:spPr bwMode="auto">
        <a:xfrm>
          <a:off x="1104900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76200</xdr:colOff>
      <xdr:row>287</xdr:row>
      <xdr:rowOff>3463</xdr:rowOff>
    </xdr:to>
    <xdr:sp macro="" textlink="">
      <xdr:nvSpPr>
        <xdr:cNvPr id="317" name="Text Box 99">
          <a:extLst>
            <a:ext uri="{FF2B5EF4-FFF2-40B4-BE49-F238E27FC236}">
              <a16:creationId xmlns:a16="http://schemas.microsoft.com/office/drawing/2014/main" id="{A868F4CA-E19D-4760-9A0C-972B229DBBE1}"/>
            </a:ext>
          </a:extLst>
        </xdr:cNvPr>
        <xdr:cNvSpPr txBox="1">
          <a:spLocks noChangeArrowheads="1"/>
        </xdr:cNvSpPr>
      </xdr:nvSpPr>
      <xdr:spPr bwMode="auto">
        <a:xfrm>
          <a:off x="1104900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76200</xdr:colOff>
      <xdr:row>290</xdr:row>
      <xdr:rowOff>3464</xdr:rowOff>
    </xdr:to>
    <xdr:sp macro="" textlink="">
      <xdr:nvSpPr>
        <xdr:cNvPr id="318" name="Text Box 100">
          <a:extLst>
            <a:ext uri="{FF2B5EF4-FFF2-40B4-BE49-F238E27FC236}">
              <a16:creationId xmlns:a16="http://schemas.microsoft.com/office/drawing/2014/main" id="{20BD876D-13C0-4114-8610-B9223323878C}"/>
            </a:ext>
          </a:extLst>
        </xdr:cNvPr>
        <xdr:cNvSpPr txBox="1">
          <a:spLocks noChangeArrowheads="1"/>
        </xdr:cNvSpPr>
      </xdr:nvSpPr>
      <xdr:spPr bwMode="auto">
        <a:xfrm>
          <a:off x="1104900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76200</xdr:colOff>
      <xdr:row>291</xdr:row>
      <xdr:rowOff>3464</xdr:rowOff>
    </xdr:to>
    <xdr:sp macro="" textlink="">
      <xdr:nvSpPr>
        <xdr:cNvPr id="319" name="Text Box 101">
          <a:extLst>
            <a:ext uri="{FF2B5EF4-FFF2-40B4-BE49-F238E27FC236}">
              <a16:creationId xmlns:a16="http://schemas.microsoft.com/office/drawing/2014/main" id="{C0CC13C8-CC8A-4E7B-9955-A38F13C09D9C}"/>
            </a:ext>
          </a:extLst>
        </xdr:cNvPr>
        <xdr:cNvSpPr txBox="1">
          <a:spLocks noChangeArrowheads="1"/>
        </xdr:cNvSpPr>
      </xdr:nvSpPr>
      <xdr:spPr bwMode="auto">
        <a:xfrm>
          <a:off x="1104900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76200</xdr:colOff>
      <xdr:row>294</xdr:row>
      <xdr:rowOff>3465</xdr:rowOff>
    </xdr:to>
    <xdr:sp macro="" textlink="">
      <xdr:nvSpPr>
        <xdr:cNvPr id="320" name="Text Box 102">
          <a:extLst>
            <a:ext uri="{FF2B5EF4-FFF2-40B4-BE49-F238E27FC236}">
              <a16:creationId xmlns:a16="http://schemas.microsoft.com/office/drawing/2014/main" id="{C9CB644F-4327-4E73-BDD2-2E5C2D6E9E2F}"/>
            </a:ext>
          </a:extLst>
        </xdr:cNvPr>
        <xdr:cNvSpPr txBox="1">
          <a:spLocks noChangeArrowheads="1"/>
        </xdr:cNvSpPr>
      </xdr:nvSpPr>
      <xdr:spPr bwMode="auto">
        <a:xfrm>
          <a:off x="1104900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76200</xdr:colOff>
      <xdr:row>296</xdr:row>
      <xdr:rowOff>3464</xdr:rowOff>
    </xdr:to>
    <xdr:sp macro="" textlink="">
      <xdr:nvSpPr>
        <xdr:cNvPr id="321" name="Text Box 103">
          <a:extLst>
            <a:ext uri="{FF2B5EF4-FFF2-40B4-BE49-F238E27FC236}">
              <a16:creationId xmlns:a16="http://schemas.microsoft.com/office/drawing/2014/main" id="{AFA3DC04-6314-4668-8B4A-E3687780C50D}"/>
            </a:ext>
          </a:extLst>
        </xdr:cNvPr>
        <xdr:cNvSpPr txBox="1">
          <a:spLocks noChangeArrowheads="1"/>
        </xdr:cNvSpPr>
      </xdr:nvSpPr>
      <xdr:spPr bwMode="auto">
        <a:xfrm>
          <a:off x="1104900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76200</xdr:colOff>
      <xdr:row>298</xdr:row>
      <xdr:rowOff>3463</xdr:rowOff>
    </xdr:to>
    <xdr:sp macro="" textlink="">
      <xdr:nvSpPr>
        <xdr:cNvPr id="322" name="Text Box 104">
          <a:extLst>
            <a:ext uri="{FF2B5EF4-FFF2-40B4-BE49-F238E27FC236}">
              <a16:creationId xmlns:a16="http://schemas.microsoft.com/office/drawing/2014/main" id="{A148A5AC-60E8-47D9-B65F-3251130D7D47}"/>
            </a:ext>
          </a:extLst>
        </xdr:cNvPr>
        <xdr:cNvSpPr txBox="1">
          <a:spLocks noChangeArrowheads="1"/>
        </xdr:cNvSpPr>
      </xdr:nvSpPr>
      <xdr:spPr bwMode="auto">
        <a:xfrm>
          <a:off x="1104900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23" name="Text Box 105">
          <a:extLst>
            <a:ext uri="{FF2B5EF4-FFF2-40B4-BE49-F238E27FC236}">
              <a16:creationId xmlns:a16="http://schemas.microsoft.com/office/drawing/2014/main" id="{DAD214EC-1B10-43D2-ABC5-FDAFC8163A67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306</xdr:row>
      <xdr:rowOff>0</xdr:rowOff>
    </xdr:from>
    <xdr:to>
      <xdr:col>3</xdr:col>
      <xdr:colOff>76200</xdr:colOff>
      <xdr:row>307</xdr:row>
      <xdr:rowOff>3465</xdr:rowOff>
    </xdr:to>
    <xdr:sp macro="" textlink="">
      <xdr:nvSpPr>
        <xdr:cNvPr id="324" name="Text Box 106">
          <a:extLst>
            <a:ext uri="{FF2B5EF4-FFF2-40B4-BE49-F238E27FC236}">
              <a16:creationId xmlns:a16="http://schemas.microsoft.com/office/drawing/2014/main" id="{B01BDCDE-CEE3-406A-BCDF-EF2E2435758E}"/>
            </a:ext>
          </a:extLst>
        </xdr:cNvPr>
        <xdr:cNvSpPr txBox="1">
          <a:spLocks noChangeArrowheads="1"/>
        </xdr:cNvSpPr>
      </xdr:nvSpPr>
      <xdr:spPr bwMode="auto">
        <a:xfrm>
          <a:off x="11049000" y="65855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337</xdr:row>
      <xdr:rowOff>0</xdr:rowOff>
    </xdr:from>
    <xdr:to>
      <xdr:col>3</xdr:col>
      <xdr:colOff>76200</xdr:colOff>
      <xdr:row>337</xdr:row>
      <xdr:rowOff>240896</xdr:rowOff>
    </xdr:to>
    <xdr:sp macro="" textlink="">
      <xdr:nvSpPr>
        <xdr:cNvPr id="325" name="Text Box 107">
          <a:extLst>
            <a:ext uri="{FF2B5EF4-FFF2-40B4-BE49-F238E27FC236}">
              <a16:creationId xmlns:a16="http://schemas.microsoft.com/office/drawing/2014/main" id="{31CEC5AE-59A2-4FCC-B34C-1F060FEADB7B}"/>
            </a:ext>
          </a:extLst>
        </xdr:cNvPr>
        <xdr:cNvSpPr txBox="1">
          <a:spLocks noChangeArrowheads="1"/>
        </xdr:cNvSpPr>
      </xdr:nvSpPr>
      <xdr:spPr bwMode="auto">
        <a:xfrm>
          <a:off x="11049000" y="71713725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76200</xdr:colOff>
      <xdr:row>79</xdr:row>
      <xdr:rowOff>3465</xdr:rowOff>
    </xdr:to>
    <xdr:sp macro="" textlink="">
      <xdr:nvSpPr>
        <xdr:cNvPr id="326" name="Text Box 108">
          <a:extLst>
            <a:ext uri="{FF2B5EF4-FFF2-40B4-BE49-F238E27FC236}">
              <a16:creationId xmlns:a16="http://schemas.microsoft.com/office/drawing/2014/main" id="{5593D49E-E49D-495A-B83B-C5B7E73D93A4}"/>
            </a:ext>
          </a:extLst>
        </xdr:cNvPr>
        <xdr:cNvSpPr txBox="1">
          <a:spLocks noChangeArrowheads="1"/>
        </xdr:cNvSpPr>
      </xdr:nvSpPr>
      <xdr:spPr bwMode="auto">
        <a:xfrm>
          <a:off x="11049000" y="15925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76200</xdr:colOff>
      <xdr:row>81</xdr:row>
      <xdr:rowOff>3463</xdr:rowOff>
    </xdr:to>
    <xdr:sp macro="" textlink="">
      <xdr:nvSpPr>
        <xdr:cNvPr id="327" name="Text Box 109">
          <a:extLst>
            <a:ext uri="{FF2B5EF4-FFF2-40B4-BE49-F238E27FC236}">
              <a16:creationId xmlns:a16="http://schemas.microsoft.com/office/drawing/2014/main" id="{3A422554-E8A6-4079-97C9-4FCC8A4B902C}"/>
            </a:ext>
          </a:extLst>
        </xdr:cNvPr>
        <xdr:cNvSpPr txBox="1">
          <a:spLocks noChangeArrowheads="1"/>
        </xdr:cNvSpPr>
      </xdr:nvSpPr>
      <xdr:spPr bwMode="auto">
        <a:xfrm>
          <a:off x="1104900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76200</xdr:colOff>
      <xdr:row>81</xdr:row>
      <xdr:rowOff>3463</xdr:rowOff>
    </xdr:to>
    <xdr:sp macro="" textlink="">
      <xdr:nvSpPr>
        <xdr:cNvPr id="328" name="Text Box 110">
          <a:extLst>
            <a:ext uri="{FF2B5EF4-FFF2-40B4-BE49-F238E27FC236}">
              <a16:creationId xmlns:a16="http://schemas.microsoft.com/office/drawing/2014/main" id="{E5920937-C510-45BE-A5CD-B5F1D433D1A2}"/>
            </a:ext>
          </a:extLst>
        </xdr:cNvPr>
        <xdr:cNvSpPr txBox="1">
          <a:spLocks noChangeArrowheads="1"/>
        </xdr:cNvSpPr>
      </xdr:nvSpPr>
      <xdr:spPr bwMode="auto">
        <a:xfrm>
          <a:off x="1104900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76200</xdr:colOff>
      <xdr:row>83</xdr:row>
      <xdr:rowOff>3464</xdr:rowOff>
    </xdr:to>
    <xdr:sp macro="" textlink="">
      <xdr:nvSpPr>
        <xdr:cNvPr id="329" name="Text Box 111">
          <a:extLst>
            <a:ext uri="{FF2B5EF4-FFF2-40B4-BE49-F238E27FC236}">
              <a16:creationId xmlns:a16="http://schemas.microsoft.com/office/drawing/2014/main" id="{6A42D4EC-B66F-48FB-8696-48CDA6E64CB2}"/>
            </a:ext>
          </a:extLst>
        </xdr:cNvPr>
        <xdr:cNvSpPr txBox="1">
          <a:spLocks noChangeArrowheads="1"/>
        </xdr:cNvSpPr>
      </xdr:nvSpPr>
      <xdr:spPr bwMode="auto">
        <a:xfrm>
          <a:off x="1104900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76200</xdr:colOff>
      <xdr:row>83</xdr:row>
      <xdr:rowOff>3464</xdr:rowOff>
    </xdr:to>
    <xdr:sp macro="" textlink="">
      <xdr:nvSpPr>
        <xdr:cNvPr id="330" name="Text Box 112">
          <a:extLst>
            <a:ext uri="{FF2B5EF4-FFF2-40B4-BE49-F238E27FC236}">
              <a16:creationId xmlns:a16="http://schemas.microsoft.com/office/drawing/2014/main" id="{CDF5C309-35CC-44BD-9E35-83EB8FB05E6F}"/>
            </a:ext>
          </a:extLst>
        </xdr:cNvPr>
        <xdr:cNvSpPr txBox="1">
          <a:spLocks noChangeArrowheads="1"/>
        </xdr:cNvSpPr>
      </xdr:nvSpPr>
      <xdr:spPr bwMode="auto">
        <a:xfrm>
          <a:off x="1104900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3464</xdr:rowOff>
    </xdr:to>
    <xdr:sp macro="" textlink="">
      <xdr:nvSpPr>
        <xdr:cNvPr id="331" name="Text Box 113">
          <a:extLst>
            <a:ext uri="{FF2B5EF4-FFF2-40B4-BE49-F238E27FC236}">
              <a16:creationId xmlns:a16="http://schemas.microsoft.com/office/drawing/2014/main" id="{72AE4375-8ECE-41E9-96D0-C2D050C61366}"/>
            </a:ext>
          </a:extLst>
        </xdr:cNvPr>
        <xdr:cNvSpPr txBox="1">
          <a:spLocks noChangeArrowheads="1"/>
        </xdr:cNvSpPr>
      </xdr:nvSpPr>
      <xdr:spPr bwMode="auto">
        <a:xfrm>
          <a:off x="1104900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3464</xdr:rowOff>
    </xdr:to>
    <xdr:sp macro="" textlink="">
      <xdr:nvSpPr>
        <xdr:cNvPr id="332" name="Text Box 114">
          <a:extLst>
            <a:ext uri="{FF2B5EF4-FFF2-40B4-BE49-F238E27FC236}">
              <a16:creationId xmlns:a16="http://schemas.microsoft.com/office/drawing/2014/main" id="{CE2B82AD-55D1-4770-BD4B-E27DCB2EAFB3}"/>
            </a:ext>
          </a:extLst>
        </xdr:cNvPr>
        <xdr:cNvSpPr txBox="1">
          <a:spLocks noChangeArrowheads="1"/>
        </xdr:cNvSpPr>
      </xdr:nvSpPr>
      <xdr:spPr bwMode="auto">
        <a:xfrm>
          <a:off x="1104900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76200</xdr:colOff>
      <xdr:row>87</xdr:row>
      <xdr:rowOff>3465</xdr:rowOff>
    </xdr:to>
    <xdr:sp macro="" textlink="">
      <xdr:nvSpPr>
        <xdr:cNvPr id="333" name="Text Box 115">
          <a:extLst>
            <a:ext uri="{FF2B5EF4-FFF2-40B4-BE49-F238E27FC236}">
              <a16:creationId xmlns:a16="http://schemas.microsoft.com/office/drawing/2014/main" id="{1ED835D7-4E49-4366-9940-6472A94FB2E4}"/>
            </a:ext>
          </a:extLst>
        </xdr:cNvPr>
        <xdr:cNvSpPr txBox="1">
          <a:spLocks noChangeArrowheads="1"/>
        </xdr:cNvSpPr>
      </xdr:nvSpPr>
      <xdr:spPr bwMode="auto">
        <a:xfrm>
          <a:off x="1104900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76200</xdr:colOff>
      <xdr:row>87</xdr:row>
      <xdr:rowOff>3465</xdr:rowOff>
    </xdr:to>
    <xdr:sp macro="" textlink="">
      <xdr:nvSpPr>
        <xdr:cNvPr id="334" name="Text Box 116">
          <a:extLst>
            <a:ext uri="{FF2B5EF4-FFF2-40B4-BE49-F238E27FC236}">
              <a16:creationId xmlns:a16="http://schemas.microsoft.com/office/drawing/2014/main" id="{7E026C61-F7DB-4061-BC4E-E98C11761281}"/>
            </a:ext>
          </a:extLst>
        </xdr:cNvPr>
        <xdr:cNvSpPr txBox="1">
          <a:spLocks noChangeArrowheads="1"/>
        </xdr:cNvSpPr>
      </xdr:nvSpPr>
      <xdr:spPr bwMode="auto">
        <a:xfrm>
          <a:off x="1104900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89</xdr:row>
      <xdr:rowOff>3463</xdr:rowOff>
    </xdr:to>
    <xdr:sp macro="" textlink="">
      <xdr:nvSpPr>
        <xdr:cNvPr id="335" name="Text Box 117">
          <a:extLst>
            <a:ext uri="{FF2B5EF4-FFF2-40B4-BE49-F238E27FC236}">
              <a16:creationId xmlns:a16="http://schemas.microsoft.com/office/drawing/2014/main" id="{F896BA96-6091-434E-9352-4414596E71D8}"/>
            </a:ext>
          </a:extLst>
        </xdr:cNvPr>
        <xdr:cNvSpPr txBox="1">
          <a:spLocks noChangeArrowheads="1"/>
        </xdr:cNvSpPr>
      </xdr:nvSpPr>
      <xdr:spPr bwMode="auto">
        <a:xfrm>
          <a:off x="1104900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89</xdr:row>
      <xdr:rowOff>3463</xdr:rowOff>
    </xdr:to>
    <xdr:sp macro="" textlink="">
      <xdr:nvSpPr>
        <xdr:cNvPr id="336" name="Text Box 118">
          <a:extLst>
            <a:ext uri="{FF2B5EF4-FFF2-40B4-BE49-F238E27FC236}">
              <a16:creationId xmlns:a16="http://schemas.microsoft.com/office/drawing/2014/main" id="{E99B9D6F-2876-4CE5-BC1B-155559F9CC58}"/>
            </a:ext>
          </a:extLst>
        </xdr:cNvPr>
        <xdr:cNvSpPr txBox="1">
          <a:spLocks noChangeArrowheads="1"/>
        </xdr:cNvSpPr>
      </xdr:nvSpPr>
      <xdr:spPr bwMode="auto">
        <a:xfrm>
          <a:off x="1104900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76200</xdr:colOff>
      <xdr:row>91</xdr:row>
      <xdr:rowOff>3463</xdr:rowOff>
    </xdr:to>
    <xdr:sp macro="" textlink="">
      <xdr:nvSpPr>
        <xdr:cNvPr id="337" name="Text Box 119">
          <a:extLst>
            <a:ext uri="{FF2B5EF4-FFF2-40B4-BE49-F238E27FC236}">
              <a16:creationId xmlns:a16="http://schemas.microsoft.com/office/drawing/2014/main" id="{22DBCF6B-398E-4BB4-BDCD-AA1DD3FB97E7}"/>
            </a:ext>
          </a:extLst>
        </xdr:cNvPr>
        <xdr:cNvSpPr txBox="1">
          <a:spLocks noChangeArrowheads="1"/>
        </xdr:cNvSpPr>
      </xdr:nvSpPr>
      <xdr:spPr bwMode="auto">
        <a:xfrm>
          <a:off x="1104900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76200</xdr:colOff>
      <xdr:row>91</xdr:row>
      <xdr:rowOff>3463</xdr:rowOff>
    </xdr:to>
    <xdr:sp macro="" textlink="">
      <xdr:nvSpPr>
        <xdr:cNvPr id="338" name="Text Box 120">
          <a:extLst>
            <a:ext uri="{FF2B5EF4-FFF2-40B4-BE49-F238E27FC236}">
              <a16:creationId xmlns:a16="http://schemas.microsoft.com/office/drawing/2014/main" id="{F92F6CBE-B63F-490B-BD63-542B3DC1993A}"/>
            </a:ext>
          </a:extLst>
        </xdr:cNvPr>
        <xdr:cNvSpPr txBox="1">
          <a:spLocks noChangeArrowheads="1"/>
        </xdr:cNvSpPr>
      </xdr:nvSpPr>
      <xdr:spPr bwMode="auto">
        <a:xfrm>
          <a:off x="1104900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76200</xdr:colOff>
      <xdr:row>93</xdr:row>
      <xdr:rowOff>3464</xdr:rowOff>
    </xdr:to>
    <xdr:sp macro="" textlink="">
      <xdr:nvSpPr>
        <xdr:cNvPr id="339" name="Text Box 121">
          <a:extLst>
            <a:ext uri="{FF2B5EF4-FFF2-40B4-BE49-F238E27FC236}">
              <a16:creationId xmlns:a16="http://schemas.microsoft.com/office/drawing/2014/main" id="{5E329DE3-08D1-4538-9A73-5653AD8EF65A}"/>
            </a:ext>
          </a:extLst>
        </xdr:cNvPr>
        <xdr:cNvSpPr txBox="1">
          <a:spLocks noChangeArrowheads="1"/>
        </xdr:cNvSpPr>
      </xdr:nvSpPr>
      <xdr:spPr bwMode="auto">
        <a:xfrm>
          <a:off x="1104900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76200</xdr:colOff>
      <xdr:row>93</xdr:row>
      <xdr:rowOff>3464</xdr:rowOff>
    </xdr:to>
    <xdr:sp macro="" textlink="">
      <xdr:nvSpPr>
        <xdr:cNvPr id="340" name="Text Box 122">
          <a:extLst>
            <a:ext uri="{FF2B5EF4-FFF2-40B4-BE49-F238E27FC236}">
              <a16:creationId xmlns:a16="http://schemas.microsoft.com/office/drawing/2014/main" id="{B2C048B7-AB8A-459E-B3A4-BC3CB9B32A9E}"/>
            </a:ext>
          </a:extLst>
        </xdr:cNvPr>
        <xdr:cNvSpPr txBox="1">
          <a:spLocks noChangeArrowheads="1"/>
        </xdr:cNvSpPr>
      </xdr:nvSpPr>
      <xdr:spPr bwMode="auto">
        <a:xfrm>
          <a:off x="1104900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76200</xdr:colOff>
      <xdr:row>95</xdr:row>
      <xdr:rowOff>3463</xdr:rowOff>
    </xdr:to>
    <xdr:sp macro="" textlink="">
      <xdr:nvSpPr>
        <xdr:cNvPr id="341" name="Text Box 123">
          <a:extLst>
            <a:ext uri="{FF2B5EF4-FFF2-40B4-BE49-F238E27FC236}">
              <a16:creationId xmlns:a16="http://schemas.microsoft.com/office/drawing/2014/main" id="{21451359-C4CB-4CD1-AAAF-DC69DA8BD44F}"/>
            </a:ext>
          </a:extLst>
        </xdr:cNvPr>
        <xdr:cNvSpPr txBox="1">
          <a:spLocks noChangeArrowheads="1"/>
        </xdr:cNvSpPr>
      </xdr:nvSpPr>
      <xdr:spPr bwMode="auto">
        <a:xfrm>
          <a:off x="1104900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76200</xdr:colOff>
      <xdr:row>95</xdr:row>
      <xdr:rowOff>3463</xdr:rowOff>
    </xdr:to>
    <xdr:sp macro="" textlink="">
      <xdr:nvSpPr>
        <xdr:cNvPr id="342" name="Text Box 124">
          <a:extLst>
            <a:ext uri="{FF2B5EF4-FFF2-40B4-BE49-F238E27FC236}">
              <a16:creationId xmlns:a16="http://schemas.microsoft.com/office/drawing/2014/main" id="{1D3B5B67-6B91-4D85-BB4E-756AAFA4790B}"/>
            </a:ext>
          </a:extLst>
        </xdr:cNvPr>
        <xdr:cNvSpPr txBox="1">
          <a:spLocks noChangeArrowheads="1"/>
        </xdr:cNvSpPr>
      </xdr:nvSpPr>
      <xdr:spPr bwMode="auto">
        <a:xfrm>
          <a:off x="1104900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76200</xdr:colOff>
      <xdr:row>97</xdr:row>
      <xdr:rowOff>3463</xdr:rowOff>
    </xdr:to>
    <xdr:sp macro="" textlink="">
      <xdr:nvSpPr>
        <xdr:cNvPr id="343" name="Text Box 125">
          <a:extLst>
            <a:ext uri="{FF2B5EF4-FFF2-40B4-BE49-F238E27FC236}">
              <a16:creationId xmlns:a16="http://schemas.microsoft.com/office/drawing/2014/main" id="{19274229-AF1A-401D-BD9E-A4BA63733165}"/>
            </a:ext>
          </a:extLst>
        </xdr:cNvPr>
        <xdr:cNvSpPr txBox="1">
          <a:spLocks noChangeArrowheads="1"/>
        </xdr:cNvSpPr>
      </xdr:nvSpPr>
      <xdr:spPr bwMode="auto">
        <a:xfrm>
          <a:off x="1104900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76200</xdr:colOff>
      <xdr:row>97</xdr:row>
      <xdr:rowOff>3463</xdr:rowOff>
    </xdr:to>
    <xdr:sp macro="" textlink="">
      <xdr:nvSpPr>
        <xdr:cNvPr id="344" name="Text Box 126">
          <a:extLst>
            <a:ext uri="{FF2B5EF4-FFF2-40B4-BE49-F238E27FC236}">
              <a16:creationId xmlns:a16="http://schemas.microsoft.com/office/drawing/2014/main" id="{C246B414-1DF9-4FD4-887F-35795904B290}"/>
            </a:ext>
          </a:extLst>
        </xdr:cNvPr>
        <xdr:cNvSpPr txBox="1">
          <a:spLocks noChangeArrowheads="1"/>
        </xdr:cNvSpPr>
      </xdr:nvSpPr>
      <xdr:spPr bwMode="auto">
        <a:xfrm>
          <a:off x="1104900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76200</xdr:colOff>
      <xdr:row>99</xdr:row>
      <xdr:rowOff>3463</xdr:rowOff>
    </xdr:to>
    <xdr:sp macro="" textlink="">
      <xdr:nvSpPr>
        <xdr:cNvPr id="345" name="Text Box 127">
          <a:extLst>
            <a:ext uri="{FF2B5EF4-FFF2-40B4-BE49-F238E27FC236}">
              <a16:creationId xmlns:a16="http://schemas.microsoft.com/office/drawing/2014/main" id="{9DDFF2E3-EB36-47CA-AEE8-40C7CBB7AD7B}"/>
            </a:ext>
          </a:extLst>
        </xdr:cNvPr>
        <xdr:cNvSpPr txBox="1">
          <a:spLocks noChangeArrowheads="1"/>
        </xdr:cNvSpPr>
      </xdr:nvSpPr>
      <xdr:spPr bwMode="auto">
        <a:xfrm>
          <a:off x="1104900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76200</xdr:colOff>
      <xdr:row>99</xdr:row>
      <xdr:rowOff>3463</xdr:rowOff>
    </xdr:to>
    <xdr:sp macro="" textlink="">
      <xdr:nvSpPr>
        <xdr:cNvPr id="346" name="Text Box 128">
          <a:extLst>
            <a:ext uri="{FF2B5EF4-FFF2-40B4-BE49-F238E27FC236}">
              <a16:creationId xmlns:a16="http://schemas.microsoft.com/office/drawing/2014/main" id="{CF23E3E9-EBE4-4DA5-B13E-BCC4D40DC41F}"/>
            </a:ext>
          </a:extLst>
        </xdr:cNvPr>
        <xdr:cNvSpPr txBox="1">
          <a:spLocks noChangeArrowheads="1"/>
        </xdr:cNvSpPr>
      </xdr:nvSpPr>
      <xdr:spPr bwMode="auto">
        <a:xfrm>
          <a:off x="1104900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3465</xdr:rowOff>
    </xdr:to>
    <xdr:sp macro="" textlink="">
      <xdr:nvSpPr>
        <xdr:cNvPr id="347" name="Text Box 129">
          <a:extLst>
            <a:ext uri="{FF2B5EF4-FFF2-40B4-BE49-F238E27FC236}">
              <a16:creationId xmlns:a16="http://schemas.microsoft.com/office/drawing/2014/main" id="{7E931FCA-8565-4735-89E1-5B3DE25C58B6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3465</xdr:rowOff>
    </xdr:to>
    <xdr:sp macro="" textlink="">
      <xdr:nvSpPr>
        <xdr:cNvPr id="348" name="Text Box 130">
          <a:extLst>
            <a:ext uri="{FF2B5EF4-FFF2-40B4-BE49-F238E27FC236}">
              <a16:creationId xmlns:a16="http://schemas.microsoft.com/office/drawing/2014/main" id="{6D6CE630-08B4-4A41-9228-DBEEA39CA152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49" name="Text Box 131">
          <a:extLst>
            <a:ext uri="{FF2B5EF4-FFF2-40B4-BE49-F238E27FC236}">
              <a16:creationId xmlns:a16="http://schemas.microsoft.com/office/drawing/2014/main" id="{03B2ACA8-BAAB-4625-9DC1-54B289D6D13C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50" name="Text Box 132">
          <a:extLst>
            <a:ext uri="{FF2B5EF4-FFF2-40B4-BE49-F238E27FC236}">
              <a16:creationId xmlns:a16="http://schemas.microsoft.com/office/drawing/2014/main" id="{081185E2-900E-4145-ABB2-1C4D9A2DADBA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76200</xdr:colOff>
      <xdr:row>278</xdr:row>
      <xdr:rowOff>3464</xdr:rowOff>
    </xdr:to>
    <xdr:sp macro="" textlink="">
      <xdr:nvSpPr>
        <xdr:cNvPr id="351" name="Text Box 135">
          <a:extLst>
            <a:ext uri="{FF2B5EF4-FFF2-40B4-BE49-F238E27FC236}">
              <a16:creationId xmlns:a16="http://schemas.microsoft.com/office/drawing/2014/main" id="{116717A0-8CF9-499F-9AB2-B1C881D567C2}"/>
            </a:ext>
          </a:extLst>
        </xdr:cNvPr>
        <xdr:cNvSpPr txBox="1">
          <a:spLocks noChangeArrowheads="1"/>
        </xdr:cNvSpPr>
      </xdr:nvSpPr>
      <xdr:spPr bwMode="auto">
        <a:xfrm>
          <a:off x="1104900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278</xdr:row>
      <xdr:rowOff>0</xdr:rowOff>
    </xdr:from>
    <xdr:to>
      <xdr:col>3</xdr:col>
      <xdr:colOff>76200</xdr:colOff>
      <xdr:row>279</xdr:row>
      <xdr:rowOff>3463</xdr:rowOff>
    </xdr:to>
    <xdr:sp macro="" textlink="">
      <xdr:nvSpPr>
        <xdr:cNvPr id="352" name="Text Box 136">
          <a:extLst>
            <a:ext uri="{FF2B5EF4-FFF2-40B4-BE49-F238E27FC236}">
              <a16:creationId xmlns:a16="http://schemas.microsoft.com/office/drawing/2014/main" id="{562D32C6-E84B-484E-8AB8-510D92FF58CF}"/>
            </a:ext>
          </a:extLst>
        </xdr:cNvPr>
        <xdr:cNvSpPr txBox="1">
          <a:spLocks noChangeArrowheads="1"/>
        </xdr:cNvSpPr>
      </xdr:nvSpPr>
      <xdr:spPr bwMode="auto">
        <a:xfrm>
          <a:off x="1104900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278</xdr:row>
      <xdr:rowOff>0</xdr:rowOff>
    </xdr:from>
    <xdr:to>
      <xdr:col>3</xdr:col>
      <xdr:colOff>76200</xdr:colOff>
      <xdr:row>279</xdr:row>
      <xdr:rowOff>3463</xdr:rowOff>
    </xdr:to>
    <xdr:sp macro="" textlink="">
      <xdr:nvSpPr>
        <xdr:cNvPr id="353" name="Text Box 137">
          <a:extLst>
            <a:ext uri="{FF2B5EF4-FFF2-40B4-BE49-F238E27FC236}">
              <a16:creationId xmlns:a16="http://schemas.microsoft.com/office/drawing/2014/main" id="{78019EAF-45A6-40C1-BD4A-7688B6981176}"/>
            </a:ext>
          </a:extLst>
        </xdr:cNvPr>
        <xdr:cNvSpPr txBox="1">
          <a:spLocks noChangeArrowheads="1"/>
        </xdr:cNvSpPr>
      </xdr:nvSpPr>
      <xdr:spPr bwMode="auto">
        <a:xfrm>
          <a:off x="1104900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76200</xdr:colOff>
      <xdr:row>280</xdr:row>
      <xdr:rowOff>245918</xdr:rowOff>
    </xdr:to>
    <xdr:sp macro="" textlink="">
      <xdr:nvSpPr>
        <xdr:cNvPr id="354" name="Text Box 139">
          <a:extLst>
            <a:ext uri="{FF2B5EF4-FFF2-40B4-BE49-F238E27FC236}">
              <a16:creationId xmlns:a16="http://schemas.microsoft.com/office/drawing/2014/main" id="{01D7E2B6-DE0F-4BAE-BBB4-2EFD10772EB8}"/>
            </a:ext>
          </a:extLst>
        </xdr:cNvPr>
        <xdr:cNvSpPr txBox="1">
          <a:spLocks noChangeArrowheads="1"/>
        </xdr:cNvSpPr>
      </xdr:nvSpPr>
      <xdr:spPr bwMode="auto">
        <a:xfrm>
          <a:off x="1104900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76200</xdr:colOff>
      <xdr:row>283</xdr:row>
      <xdr:rowOff>3465</xdr:rowOff>
    </xdr:to>
    <xdr:sp macro="" textlink="">
      <xdr:nvSpPr>
        <xdr:cNvPr id="355" name="Text Box 141">
          <a:extLst>
            <a:ext uri="{FF2B5EF4-FFF2-40B4-BE49-F238E27FC236}">
              <a16:creationId xmlns:a16="http://schemas.microsoft.com/office/drawing/2014/main" id="{47701BEC-5B02-42BE-8C93-20A51306E4AE}"/>
            </a:ext>
          </a:extLst>
        </xdr:cNvPr>
        <xdr:cNvSpPr txBox="1">
          <a:spLocks noChangeArrowheads="1"/>
        </xdr:cNvSpPr>
      </xdr:nvSpPr>
      <xdr:spPr bwMode="auto">
        <a:xfrm>
          <a:off x="1104900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76200</xdr:colOff>
      <xdr:row>285</xdr:row>
      <xdr:rowOff>3464</xdr:rowOff>
    </xdr:to>
    <xdr:sp macro="" textlink="">
      <xdr:nvSpPr>
        <xdr:cNvPr id="356" name="Text Box 142">
          <a:extLst>
            <a:ext uri="{FF2B5EF4-FFF2-40B4-BE49-F238E27FC236}">
              <a16:creationId xmlns:a16="http://schemas.microsoft.com/office/drawing/2014/main" id="{17BFBF6D-64A8-402B-B5CB-3097C567E1DA}"/>
            </a:ext>
          </a:extLst>
        </xdr:cNvPr>
        <xdr:cNvSpPr txBox="1">
          <a:spLocks noChangeArrowheads="1"/>
        </xdr:cNvSpPr>
      </xdr:nvSpPr>
      <xdr:spPr bwMode="auto">
        <a:xfrm>
          <a:off x="1104900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76200</xdr:colOff>
      <xdr:row>285</xdr:row>
      <xdr:rowOff>3464</xdr:rowOff>
    </xdr:to>
    <xdr:sp macro="" textlink="">
      <xdr:nvSpPr>
        <xdr:cNvPr id="357" name="Text Box 143">
          <a:extLst>
            <a:ext uri="{FF2B5EF4-FFF2-40B4-BE49-F238E27FC236}">
              <a16:creationId xmlns:a16="http://schemas.microsoft.com/office/drawing/2014/main" id="{0268C1FE-4901-44E4-A07A-495470E21120}"/>
            </a:ext>
          </a:extLst>
        </xdr:cNvPr>
        <xdr:cNvSpPr txBox="1">
          <a:spLocks noChangeArrowheads="1"/>
        </xdr:cNvSpPr>
      </xdr:nvSpPr>
      <xdr:spPr bwMode="auto">
        <a:xfrm>
          <a:off x="1104900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76200</xdr:colOff>
      <xdr:row>288</xdr:row>
      <xdr:rowOff>3464</xdr:rowOff>
    </xdr:to>
    <xdr:sp macro="" textlink="">
      <xdr:nvSpPr>
        <xdr:cNvPr id="358" name="Text Box 144">
          <a:extLst>
            <a:ext uri="{FF2B5EF4-FFF2-40B4-BE49-F238E27FC236}">
              <a16:creationId xmlns:a16="http://schemas.microsoft.com/office/drawing/2014/main" id="{E046FA70-6B99-4D42-AE6C-CA74A73CD7D9}"/>
            </a:ext>
          </a:extLst>
        </xdr:cNvPr>
        <xdr:cNvSpPr txBox="1">
          <a:spLocks noChangeArrowheads="1"/>
        </xdr:cNvSpPr>
      </xdr:nvSpPr>
      <xdr:spPr bwMode="auto">
        <a:xfrm>
          <a:off x="1104900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76200</xdr:colOff>
      <xdr:row>288</xdr:row>
      <xdr:rowOff>3464</xdr:rowOff>
    </xdr:to>
    <xdr:sp macro="" textlink="">
      <xdr:nvSpPr>
        <xdr:cNvPr id="359" name="Text Box 145">
          <a:extLst>
            <a:ext uri="{FF2B5EF4-FFF2-40B4-BE49-F238E27FC236}">
              <a16:creationId xmlns:a16="http://schemas.microsoft.com/office/drawing/2014/main" id="{141929ED-057F-473D-9630-FC413EFF520B}"/>
            </a:ext>
          </a:extLst>
        </xdr:cNvPr>
        <xdr:cNvSpPr txBox="1">
          <a:spLocks noChangeArrowheads="1"/>
        </xdr:cNvSpPr>
      </xdr:nvSpPr>
      <xdr:spPr bwMode="auto">
        <a:xfrm>
          <a:off x="1104900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76200</xdr:colOff>
      <xdr:row>289</xdr:row>
      <xdr:rowOff>3463</xdr:rowOff>
    </xdr:to>
    <xdr:sp macro="" textlink="">
      <xdr:nvSpPr>
        <xdr:cNvPr id="360" name="Text Box 146">
          <a:extLst>
            <a:ext uri="{FF2B5EF4-FFF2-40B4-BE49-F238E27FC236}">
              <a16:creationId xmlns:a16="http://schemas.microsoft.com/office/drawing/2014/main" id="{AAA6A737-D0DB-4CA6-9BC3-84D592305F52}"/>
            </a:ext>
          </a:extLst>
        </xdr:cNvPr>
        <xdr:cNvSpPr txBox="1">
          <a:spLocks noChangeArrowheads="1"/>
        </xdr:cNvSpPr>
      </xdr:nvSpPr>
      <xdr:spPr bwMode="auto">
        <a:xfrm>
          <a:off x="1104900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76200</xdr:colOff>
      <xdr:row>289</xdr:row>
      <xdr:rowOff>3463</xdr:rowOff>
    </xdr:to>
    <xdr:sp macro="" textlink="">
      <xdr:nvSpPr>
        <xdr:cNvPr id="361" name="Text Box 147">
          <a:extLst>
            <a:ext uri="{FF2B5EF4-FFF2-40B4-BE49-F238E27FC236}">
              <a16:creationId xmlns:a16="http://schemas.microsoft.com/office/drawing/2014/main" id="{F8D91B54-01DF-4ABC-8C58-5F6572FB5129}"/>
            </a:ext>
          </a:extLst>
        </xdr:cNvPr>
        <xdr:cNvSpPr txBox="1">
          <a:spLocks noChangeArrowheads="1"/>
        </xdr:cNvSpPr>
      </xdr:nvSpPr>
      <xdr:spPr bwMode="auto">
        <a:xfrm>
          <a:off x="1104900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76200</xdr:colOff>
      <xdr:row>292</xdr:row>
      <xdr:rowOff>3463</xdr:rowOff>
    </xdr:to>
    <xdr:sp macro="" textlink="">
      <xdr:nvSpPr>
        <xdr:cNvPr id="362" name="Text Box 149">
          <a:extLst>
            <a:ext uri="{FF2B5EF4-FFF2-40B4-BE49-F238E27FC236}">
              <a16:creationId xmlns:a16="http://schemas.microsoft.com/office/drawing/2014/main" id="{CC3AF46D-523B-4F01-A181-6EB6A1F532AD}"/>
            </a:ext>
          </a:extLst>
        </xdr:cNvPr>
        <xdr:cNvSpPr txBox="1">
          <a:spLocks noChangeArrowheads="1"/>
        </xdr:cNvSpPr>
      </xdr:nvSpPr>
      <xdr:spPr bwMode="auto">
        <a:xfrm>
          <a:off x="1104900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76200</xdr:colOff>
      <xdr:row>293</xdr:row>
      <xdr:rowOff>3463</xdr:rowOff>
    </xdr:to>
    <xdr:sp macro="" textlink="">
      <xdr:nvSpPr>
        <xdr:cNvPr id="363" name="Text Box 151">
          <a:extLst>
            <a:ext uri="{FF2B5EF4-FFF2-40B4-BE49-F238E27FC236}">
              <a16:creationId xmlns:a16="http://schemas.microsoft.com/office/drawing/2014/main" id="{81E5A4F7-1042-476C-9DD8-BF2CBC54C4DC}"/>
            </a:ext>
          </a:extLst>
        </xdr:cNvPr>
        <xdr:cNvSpPr txBox="1">
          <a:spLocks noChangeArrowheads="1"/>
        </xdr:cNvSpPr>
      </xdr:nvSpPr>
      <xdr:spPr bwMode="auto">
        <a:xfrm>
          <a:off x="1104900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76200</xdr:colOff>
      <xdr:row>295</xdr:row>
      <xdr:rowOff>3463</xdr:rowOff>
    </xdr:to>
    <xdr:sp macro="" textlink="">
      <xdr:nvSpPr>
        <xdr:cNvPr id="364" name="Text Box 152">
          <a:extLst>
            <a:ext uri="{FF2B5EF4-FFF2-40B4-BE49-F238E27FC236}">
              <a16:creationId xmlns:a16="http://schemas.microsoft.com/office/drawing/2014/main" id="{CCAF1242-5E09-4154-BB29-691CA8202D09}"/>
            </a:ext>
          </a:extLst>
        </xdr:cNvPr>
        <xdr:cNvSpPr txBox="1">
          <a:spLocks noChangeArrowheads="1"/>
        </xdr:cNvSpPr>
      </xdr:nvSpPr>
      <xdr:spPr bwMode="auto">
        <a:xfrm>
          <a:off x="1104900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76200</xdr:colOff>
      <xdr:row>295</xdr:row>
      <xdr:rowOff>3463</xdr:rowOff>
    </xdr:to>
    <xdr:sp macro="" textlink="">
      <xdr:nvSpPr>
        <xdr:cNvPr id="365" name="Text Box 153">
          <a:extLst>
            <a:ext uri="{FF2B5EF4-FFF2-40B4-BE49-F238E27FC236}">
              <a16:creationId xmlns:a16="http://schemas.microsoft.com/office/drawing/2014/main" id="{617B0F22-DC93-442C-B77A-23831C871506}"/>
            </a:ext>
          </a:extLst>
        </xdr:cNvPr>
        <xdr:cNvSpPr txBox="1">
          <a:spLocks noChangeArrowheads="1"/>
        </xdr:cNvSpPr>
      </xdr:nvSpPr>
      <xdr:spPr bwMode="auto">
        <a:xfrm>
          <a:off x="1104900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76200</xdr:colOff>
      <xdr:row>297</xdr:row>
      <xdr:rowOff>3464</xdr:rowOff>
    </xdr:to>
    <xdr:sp macro="" textlink="">
      <xdr:nvSpPr>
        <xdr:cNvPr id="366" name="Text Box 154">
          <a:extLst>
            <a:ext uri="{FF2B5EF4-FFF2-40B4-BE49-F238E27FC236}">
              <a16:creationId xmlns:a16="http://schemas.microsoft.com/office/drawing/2014/main" id="{171137F1-C470-45BE-84D8-43E32DB5BD5B}"/>
            </a:ext>
          </a:extLst>
        </xdr:cNvPr>
        <xdr:cNvSpPr txBox="1">
          <a:spLocks noChangeArrowheads="1"/>
        </xdr:cNvSpPr>
      </xdr:nvSpPr>
      <xdr:spPr bwMode="auto">
        <a:xfrm>
          <a:off x="1104900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76200</xdr:colOff>
      <xdr:row>297</xdr:row>
      <xdr:rowOff>3464</xdr:rowOff>
    </xdr:to>
    <xdr:sp macro="" textlink="">
      <xdr:nvSpPr>
        <xdr:cNvPr id="367" name="Text Box 155">
          <a:extLst>
            <a:ext uri="{FF2B5EF4-FFF2-40B4-BE49-F238E27FC236}">
              <a16:creationId xmlns:a16="http://schemas.microsoft.com/office/drawing/2014/main" id="{8DCFCEE4-1CD7-4557-BFEF-27500C80E72B}"/>
            </a:ext>
          </a:extLst>
        </xdr:cNvPr>
        <xdr:cNvSpPr txBox="1">
          <a:spLocks noChangeArrowheads="1"/>
        </xdr:cNvSpPr>
      </xdr:nvSpPr>
      <xdr:spPr bwMode="auto">
        <a:xfrm>
          <a:off x="1104900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68" name="Text Box 156">
          <a:extLst>
            <a:ext uri="{FF2B5EF4-FFF2-40B4-BE49-F238E27FC236}">
              <a16:creationId xmlns:a16="http://schemas.microsoft.com/office/drawing/2014/main" id="{1852D867-CA0A-4748-8E6D-BF601E11E6FB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69" name="Text Box 157">
          <a:extLst>
            <a:ext uri="{FF2B5EF4-FFF2-40B4-BE49-F238E27FC236}">
              <a16:creationId xmlns:a16="http://schemas.microsoft.com/office/drawing/2014/main" id="{B68A854B-8896-4B0B-965A-467475BC13E5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80</xdr:row>
      <xdr:rowOff>3463</xdr:rowOff>
    </xdr:to>
    <xdr:sp macro="" textlink="">
      <xdr:nvSpPr>
        <xdr:cNvPr id="370" name="Text Box 175">
          <a:extLst>
            <a:ext uri="{FF2B5EF4-FFF2-40B4-BE49-F238E27FC236}">
              <a16:creationId xmlns:a16="http://schemas.microsoft.com/office/drawing/2014/main" id="{CAD9FE0F-B2AC-4040-B50F-CB61BC448D8E}"/>
            </a:ext>
          </a:extLst>
        </xdr:cNvPr>
        <xdr:cNvSpPr txBox="1">
          <a:spLocks noChangeArrowheads="1"/>
        </xdr:cNvSpPr>
      </xdr:nvSpPr>
      <xdr:spPr bwMode="auto">
        <a:xfrm>
          <a:off x="1104900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76200</xdr:colOff>
      <xdr:row>82</xdr:row>
      <xdr:rowOff>3464</xdr:rowOff>
    </xdr:to>
    <xdr:sp macro="" textlink="">
      <xdr:nvSpPr>
        <xdr:cNvPr id="371" name="Text Box 176">
          <a:extLst>
            <a:ext uri="{FF2B5EF4-FFF2-40B4-BE49-F238E27FC236}">
              <a16:creationId xmlns:a16="http://schemas.microsoft.com/office/drawing/2014/main" id="{A9584971-73AC-4B90-ADE7-982398106256}"/>
            </a:ext>
          </a:extLst>
        </xdr:cNvPr>
        <xdr:cNvSpPr txBox="1">
          <a:spLocks noChangeArrowheads="1"/>
        </xdr:cNvSpPr>
      </xdr:nvSpPr>
      <xdr:spPr bwMode="auto">
        <a:xfrm>
          <a:off x="1104900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76200</xdr:colOff>
      <xdr:row>84</xdr:row>
      <xdr:rowOff>3463</xdr:rowOff>
    </xdr:to>
    <xdr:sp macro="" textlink="">
      <xdr:nvSpPr>
        <xdr:cNvPr id="372" name="Text Box 177">
          <a:extLst>
            <a:ext uri="{FF2B5EF4-FFF2-40B4-BE49-F238E27FC236}">
              <a16:creationId xmlns:a16="http://schemas.microsoft.com/office/drawing/2014/main" id="{2A450D02-4B74-430B-9D90-DBB684F1BEC1}"/>
            </a:ext>
          </a:extLst>
        </xdr:cNvPr>
        <xdr:cNvSpPr txBox="1">
          <a:spLocks noChangeArrowheads="1"/>
        </xdr:cNvSpPr>
      </xdr:nvSpPr>
      <xdr:spPr bwMode="auto">
        <a:xfrm>
          <a:off x="1104900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76200</xdr:colOff>
      <xdr:row>86</xdr:row>
      <xdr:rowOff>3463</xdr:rowOff>
    </xdr:to>
    <xdr:sp macro="" textlink="">
      <xdr:nvSpPr>
        <xdr:cNvPr id="373" name="Text Box 178">
          <a:extLst>
            <a:ext uri="{FF2B5EF4-FFF2-40B4-BE49-F238E27FC236}">
              <a16:creationId xmlns:a16="http://schemas.microsoft.com/office/drawing/2014/main" id="{CDC6E407-2FDA-43E4-9AE0-B482368672DE}"/>
            </a:ext>
          </a:extLst>
        </xdr:cNvPr>
        <xdr:cNvSpPr txBox="1">
          <a:spLocks noChangeArrowheads="1"/>
        </xdr:cNvSpPr>
      </xdr:nvSpPr>
      <xdr:spPr bwMode="auto">
        <a:xfrm>
          <a:off x="1104900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76200</xdr:colOff>
      <xdr:row>88</xdr:row>
      <xdr:rowOff>3463</xdr:rowOff>
    </xdr:to>
    <xdr:sp macro="" textlink="">
      <xdr:nvSpPr>
        <xdr:cNvPr id="374" name="Text Box 179">
          <a:extLst>
            <a:ext uri="{FF2B5EF4-FFF2-40B4-BE49-F238E27FC236}">
              <a16:creationId xmlns:a16="http://schemas.microsoft.com/office/drawing/2014/main" id="{FC58D4F9-46C9-4417-B30A-AB5EEC1396B0}"/>
            </a:ext>
          </a:extLst>
        </xdr:cNvPr>
        <xdr:cNvSpPr txBox="1">
          <a:spLocks noChangeArrowheads="1"/>
        </xdr:cNvSpPr>
      </xdr:nvSpPr>
      <xdr:spPr bwMode="auto">
        <a:xfrm>
          <a:off x="1104900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76200</xdr:colOff>
      <xdr:row>90</xdr:row>
      <xdr:rowOff>3465</xdr:rowOff>
    </xdr:to>
    <xdr:sp macro="" textlink="">
      <xdr:nvSpPr>
        <xdr:cNvPr id="375" name="Text Box 180">
          <a:extLst>
            <a:ext uri="{FF2B5EF4-FFF2-40B4-BE49-F238E27FC236}">
              <a16:creationId xmlns:a16="http://schemas.microsoft.com/office/drawing/2014/main" id="{F94216FB-A9EF-41A8-9869-7D6CD5ACF203}"/>
            </a:ext>
          </a:extLst>
        </xdr:cNvPr>
        <xdr:cNvSpPr txBox="1">
          <a:spLocks noChangeArrowheads="1"/>
        </xdr:cNvSpPr>
      </xdr:nvSpPr>
      <xdr:spPr bwMode="auto">
        <a:xfrm>
          <a:off x="1104900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3463</xdr:rowOff>
    </xdr:to>
    <xdr:sp macro="" textlink="">
      <xdr:nvSpPr>
        <xdr:cNvPr id="376" name="Text Box 181">
          <a:extLst>
            <a:ext uri="{FF2B5EF4-FFF2-40B4-BE49-F238E27FC236}">
              <a16:creationId xmlns:a16="http://schemas.microsoft.com/office/drawing/2014/main" id="{70200865-A337-4E51-916B-6CD2E056B1C1}"/>
            </a:ext>
          </a:extLst>
        </xdr:cNvPr>
        <xdr:cNvSpPr txBox="1">
          <a:spLocks noChangeArrowheads="1"/>
        </xdr:cNvSpPr>
      </xdr:nvSpPr>
      <xdr:spPr bwMode="auto">
        <a:xfrm>
          <a:off x="1104900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94</xdr:row>
      <xdr:rowOff>3464</xdr:rowOff>
    </xdr:to>
    <xdr:sp macro="" textlink="">
      <xdr:nvSpPr>
        <xdr:cNvPr id="377" name="Text Box 182">
          <a:extLst>
            <a:ext uri="{FF2B5EF4-FFF2-40B4-BE49-F238E27FC236}">
              <a16:creationId xmlns:a16="http://schemas.microsoft.com/office/drawing/2014/main" id="{EC4A9547-A97F-4E23-8E54-7B2AB4531CBD}"/>
            </a:ext>
          </a:extLst>
        </xdr:cNvPr>
        <xdr:cNvSpPr txBox="1">
          <a:spLocks noChangeArrowheads="1"/>
        </xdr:cNvSpPr>
      </xdr:nvSpPr>
      <xdr:spPr bwMode="auto">
        <a:xfrm>
          <a:off x="1104900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76200</xdr:colOff>
      <xdr:row>96</xdr:row>
      <xdr:rowOff>3464</xdr:rowOff>
    </xdr:to>
    <xdr:sp macro="" textlink="">
      <xdr:nvSpPr>
        <xdr:cNvPr id="378" name="Text Box 183">
          <a:extLst>
            <a:ext uri="{FF2B5EF4-FFF2-40B4-BE49-F238E27FC236}">
              <a16:creationId xmlns:a16="http://schemas.microsoft.com/office/drawing/2014/main" id="{0D8FD0DD-7E2E-4DB7-999C-D30742C76AF8}"/>
            </a:ext>
          </a:extLst>
        </xdr:cNvPr>
        <xdr:cNvSpPr txBox="1">
          <a:spLocks noChangeArrowheads="1"/>
        </xdr:cNvSpPr>
      </xdr:nvSpPr>
      <xdr:spPr bwMode="auto">
        <a:xfrm>
          <a:off x="1104900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76200</xdr:colOff>
      <xdr:row>98</xdr:row>
      <xdr:rowOff>3465</xdr:rowOff>
    </xdr:to>
    <xdr:sp macro="" textlink="">
      <xdr:nvSpPr>
        <xdr:cNvPr id="379" name="Text Box 184">
          <a:extLst>
            <a:ext uri="{FF2B5EF4-FFF2-40B4-BE49-F238E27FC236}">
              <a16:creationId xmlns:a16="http://schemas.microsoft.com/office/drawing/2014/main" id="{AB80C228-2988-49B0-80EB-E688BCBCF6D3}"/>
            </a:ext>
          </a:extLst>
        </xdr:cNvPr>
        <xdr:cNvSpPr txBox="1">
          <a:spLocks noChangeArrowheads="1"/>
        </xdr:cNvSpPr>
      </xdr:nvSpPr>
      <xdr:spPr bwMode="auto">
        <a:xfrm>
          <a:off x="1104900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3463</xdr:rowOff>
    </xdr:to>
    <xdr:sp macro="" textlink="">
      <xdr:nvSpPr>
        <xdr:cNvPr id="380" name="Text Box 185">
          <a:extLst>
            <a:ext uri="{FF2B5EF4-FFF2-40B4-BE49-F238E27FC236}">
              <a16:creationId xmlns:a16="http://schemas.microsoft.com/office/drawing/2014/main" id="{65D9E233-6E66-4AA4-BAE8-EF38BBFC33B5}"/>
            </a:ext>
          </a:extLst>
        </xdr:cNvPr>
        <xdr:cNvSpPr txBox="1">
          <a:spLocks noChangeArrowheads="1"/>
        </xdr:cNvSpPr>
      </xdr:nvSpPr>
      <xdr:spPr bwMode="auto">
        <a:xfrm>
          <a:off x="1104900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81" name="Text Box 186">
          <a:extLst>
            <a:ext uri="{FF2B5EF4-FFF2-40B4-BE49-F238E27FC236}">
              <a16:creationId xmlns:a16="http://schemas.microsoft.com/office/drawing/2014/main" id="{6ECBBA53-10F7-45B1-8CB2-29A0DBF582D8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82" name="Text Box 187">
          <a:extLst>
            <a:ext uri="{FF2B5EF4-FFF2-40B4-BE49-F238E27FC236}">
              <a16:creationId xmlns:a16="http://schemas.microsoft.com/office/drawing/2014/main" id="{9381A6F1-6DAB-4CF1-8CF5-48D7532659DA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3463</xdr:rowOff>
    </xdr:to>
    <xdr:sp macro="" textlink="">
      <xdr:nvSpPr>
        <xdr:cNvPr id="383" name="Text Box 188">
          <a:extLst>
            <a:ext uri="{FF2B5EF4-FFF2-40B4-BE49-F238E27FC236}">
              <a16:creationId xmlns:a16="http://schemas.microsoft.com/office/drawing/2014/main" id="{8A2754A1-A746-4DB8-BF21-38967ACC3A63}"/>
            </a:ext>
          </a:extLst>
        </xdr:cNvPr>
        <xdr:cNvSpPr txBox="1">
          <a:spLocks noChangeArrowheads="1"/>
        </xdr:cNvSpPr>
      </xdr:nvSpPr>
      <xdr:spPr bwMode="auto">
        <a:xfrm>
          <a:off x="11049000" y="30822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194</xdr:row>
      <xdr:rowOff>3463</xdr:rowOff>
    </xdr:to>
    <xdr:sp macro="" textlink="">
      <xdr:nvSpPr>
        <xdr:cNvPr id="384" name="Text Box 189">
          <a:extLst>
            <a:ext uri="{FF2B5EF4-FFF2-40B4-BE49-F238E27FC236}">
              <a16:creationId xmlns:a16="http://schemas.microsoft.com/office/drawing/2014/main" id="{AB63AE12-64BC-4805-B1F4-A4C4E32CA485}"/>
            </a:ext>
          </a:extLst>
        </xdr:cNvPr>
        <xdr:cNvSpPr txBox="1">
          <a:spLocks noChangeArrowheads="1"/>
        </xdr:cNvSpPr>
      </xdr:nvSpPr>
      <xdr:spPr bwMode="auto">
        <a:xfrm>
          <a:off x="11049000" y="41119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277</xdr:row>
      <xdr:rowOff>3464</xdr:rowOff>
    </xdr:to>
    <xdr:sp macro="" textlink="">
      <xdr:nvSpPr>
        <xdr:cNvPr id="385" name="Text Box 190">
          <a:extLst>
            <a:ext uri="{FF2B5EF4-FFF2-40B4-BE49-F238E27FC236}">
              <a16:creationId xmlns:a16="http://schemas.microsoft.com/office/drawing/2014/main" id="{9BFFCC40-B66A-4FAA-822F-BFD118B04D8A}"/>
            </a:ext>
          </a:extLst>
        </xdr:cNvPr>
        <xdr:cNvSpPr txBox="1">
          <a:spLocks noChangeArrowheads="1"/>
        </xdr:cNvSpPr>
      </xdr:nvSpPr>
      <xdr:spPr bwMode="auto">
        <a:xfrm>
          <a:off x="1104900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76200</xdr:colOff>
      <xdr:row>280</xdr:row>
      <xdr:rowOff>3464</xdr:rowOff>
    </xdr:to>
    <xdr:sp macro="" textlink="">
      <xdr:nvSpPr>
        <xdr:cNvPr id="386" name="Text Box 191">
          <a:extLst>
            <a:ext uri="{FF2B5EF4-FFF2-40B4-BE49-F238E27FC236}">
              <a16:creationId xmlns:a16="http://schemas.microsoft.com/office/drawing/2014/main" id="{1C83D6DD-8098-44E1-9CF4-935FA2F9FDD7}"/>
            </a:ext>
          </a:extLst>
        </xdr:cNvPr>
        <xdr:cNvSpPr txBox="1">
          <a:spLocks noChangeArrowheads="1"/>
        </xdr:cNvSpPr>
      </xdr:nvSpPr>
      <xdr:spPr bwMode="auto">
        <a:xfrm>
          <a:off x="1104900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281</xdr:row>
      <xdr:rowOff>0</xdr:rowOff>
    </xdr:from>
    <xdr:to>
      <xdr:col>3</xdr:col>
      <xdr:colOff>76200</xdr:colOff>
      <xdr:row>281</xdr:row>
      <xdr:rowOff>245918</xdr:rowOff>
    </xdr:to>
    <xdr:sp macro="" textlink="">
      <xdr:nvSpPr>
        <xdr:cNvPr id="387" name="Text Box 192">
          <a:extLst>
            <a:ext uri="{FF2B5EF4-FFF2-40B4-BE49-F238E27FC236}">
              <a16:creationId xmlns:a16="http://schemas.microsoft.com/office/drawing/2014/main" id="{31AE5611-802D-4CEF-8E17-BF11CB5EC048}"/>
            </a:ext>
          </a:extLst>
        </xdr:cNvPr>
        <xdr:cNvSpPr txBox="1">
          <a:spLocks noChangeArrowheads="1"/>
        </xdr:cNvSpPr>
      </xdr:nvSpPr>
      <xdr:spPr bwMode="auto">
        <a:xfrm>
          <a:off x="1104900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76200</xdr:colOff>
      <xdr:row>284</xdr:row>
      <xdr:rowOff>3463</xdr:rowOff>
    </xdr:to>
    <xdr:sp macro="" textlink="">
      <xdr:nvSpPr>
        <xdr:cNvPr id="388" name="Text Box 193">
          <a:extLst>
            <a:ext uri="{FF2B5EF4-FFF2-40B4-BE49-F238E27FC236}">
              <a16:creationId xmlns:a16="http://schemas.microsoft.com/office/drawing/2014/main" id="{B0A12394-0CA6-4338-AE4A-905CD96B5A9B}"/>
            </a:ext>
          </a:extLst>
        </xdr:cNvPr>
        <xdr:cNvSpPr txBox="1">
          <a:spLocks noChangeArrowheads="1"/>
        </xdr:cNvSpPr>
      </xdr:nvSpPr>
      <xdr:spPr bwMode="auto">
        <a:xfrm>
          <a:off x="1104900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76200</xdr:colOff>
      <xdr:row>286</xdr:row>
      <xdr:rowOff>3464</xdr:rowOff>
    </xdr:to>
    <xdr:sp macro="" textlink="">
      <xdr:nvSpPr>
        <xdr:cNvPr id="389" name="Text Box 194">
          <a:extLst>
            <a:ext uri="{FF2B5EF4-FFF2-40B4-BE49-F238E27FC236}">
              <a16:creationId xmlns:a16="http://schemas.microsoft.com/office/drawing/2014/main" id="{D634B088-19ED-4641-8C02-2BF936D44E61}"/>
            </a:ext>
          </a:extLst>
        </xdr:cNvPr>
        <xdr:cNvSpPr txBox="1">
          <a:spLocks noChangeArrowheads="1"/>
        </xdr:cNvSpPr>
      </xdr:nvSpPr>
      <xdr:spPr bwMode="auto">
        <a:xfrm>
          <a:off x="1104900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76200</xdr:colOff>
      <xdr:row>287</xdr:row>
      <xdr:rowOff>3463</xdr:rowOff>
    </xdr:to>
    <xdr:sp macro="" textlink="">
      <xdr:nvSpPr>
        <xdr:cNvPr id="390" name="Text Box 195">
          <a:extLst>
            <a:ext uri="{FF2B5EF4-FFF2-40B4-BE49-F238E27FC236}">
              <a16:creationId xmlns:a16="http://schemas.microsoft.com/office/drawing/2014/main" id="{6D1E607C-39E8-4B92-8AB8-465522AAA6A4}"/>
            </a:ext>
          </a:extLst>
        </xdr:cNvPr>
        <xdr:cNvSpPr txBox="1">
          <a:spLocks noChangeArrowheads="1"/>
        </xdr:cNvSpPr>
      </xdr:nvSpPr>
      <xdr:spPr bwMode="auto">
        <a:xfrm>
          <a:off x="1104900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76200</xdr:colOff>
      <xdr:row>290</xdr:row>
      <xdr:rowOff>3464</xdr:rowOff>
    </xdr:to>
    <xdr:sp macro="" textlink="">
      <xdr:nvSpPr>
        <xdr:cNvPr id="391" name="Text Box 196">
          <a:extLst>
            <a:ext uri="{FF2B5EF4-FFF2-40B4-BE49-F238E27FC236}">
              <a16:creationId xmlns:a16="http://schemas.microsoft.com/office/drawing/2014/main" id="{1D3E1BE7-E51B-4667-8984-867540FD7279}"/>
            </a:ext>
          </a:extLst>
        </xdr:cNvPr>
        <xdr:cNvSpPr txBox="1">
          <a:spLocks noChangeArrowheads="1"/>
        </xdr:cNvSpPr>
      </xdr:nvSpPr>
      <xdr:spPr bwMode="auto">
        <a:xfrm>
          <a:off x="1104900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76200</xdr:colOff>
      <xdr:row>291</xdr:row>
      <xdr:rowOff>3464</xdr:rowOff>
    </xdr:to>
    <xdr:sp macro="" textlink="">
      <xdr:nvSpPr>
        <xdr:cNvPr id="392" name="Text Box 197">
          <a:extLst>
            <a:ext uri="{FF2B5EF4-FFF2-40B4-BE49-F238E27FC236}">
              <a16:creationId xmlns:a16="http://schemas.microsoft.com/office/drawing/2014/main" id="{C1DC3207-357E-41FC-A14E-3BB377B9A627}"/>
            </a:ext>
          </a:extLst>
        </xdr:cNvPr>
        <xdr:cNvSpPr txBox="1">
          <a:spLocks noChangeArrowheads="1"/>
        </xdr:cNvSpPr>
      </xdr:nvSpPr>
      <xdr:spPr bwMode="auto">
        <a:xfrm>
          <a:off x="1104900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76200</xdr:colOff>
      <xdr:row>294</xdr:row>
      <xdr:rowOff>3465</xdr:rowOff>
    </xdr:to>
    <xdr:sp macro="" textlink="">
      <xdr:nvSpPr>
        <xdr:cNvPr id="393" name="Text Box 198">
          <a:extLst>
            <a:ext uri="{FF2B5EF4-FFF2-40B4-BE49-F238E27FC236}">
              <a16:creationId xmlns:a16="http://schemas.microsoft.com/office/drawing/2014/main" id="{34CFBE5A-7E39-4F32-823D-F9F1E35E0724}"/>
            </a:ext>
          </a:extLst>
        </xdr:cNvPr>
        <xdr:cNvSpPr txBox="1">
          <a:spLocks noChangeArrowheads="1"/>
        </xdr:cNvSpPr>
      </xdr:nvSpPr>
      <xdr:spPr bwMode="auto">
        <a:xfrm>
          <a:off x="1104900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76200</xdr:colOff>
      <xdr:row>296</xdr:row>
      <xdr:rowOff>3464</xdr:rowOff>
    </xdr:to>
    <xdr:sp macro="" textlink="">
      <xdr:nvSpPr>
        <xdr:cNvPr id="394" name="Text Box 199">
          <a:extLst>
            <a:ext uri="{FF2B5EF4-FFF2-40B4-BE49-F238E27FC236}">
              <a16:creationId xmlns:a16="http://schemas.microsoft.com/office/drawing/2014/main" id="{1D85C761-DDB9-4BE0-BB2B-928B41FFF217}"/>
            </a:ext>
          </a:extLst>
        </xdr:cNvPr>
        <xdr:cNvSpPr txBox="1">
          <a:spLocks noChangeArrowheads="1"/>
        </xdr:cNvSpPr>
      </xdr:nvSpPr>
      <xdr:spPr bwMode="auto">
        <a:xfrm>
          <a:off x="1104900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76200</xdr:colOff>
      <xdr:row>298</xdr:row>
      <xdr:rowOff>3463</xdr:rowOff>
    </xdr:to>
    <xdr:sp macro="" textlink="">
      <xdr:nvSpPr>
        <xdr:cNvPr id="395" name="Text Box 200">
          <a:extLst>
            <a:ext uri="{FF2B5EF4-FFF2-40B4-BE49-F238E27FC236}">
              <a16:creationId xmlns:a16="http://schemas.microsoft.com/office/drawing/2014/main" id="{4133D789-7704-4C00-9C6C-D8B176A04F99}"/>
            </a:ext>
          </a:extLst>
        </xdr:cNvPr>
        <xdr:cNvSpPr txBox="1">
          <a:spLocks noChangeArrowheads="1"/>
        </xdr:cNvSpPr>
      </xdr:nvSpPr>
      <xdr:spPr bwMode="auto">
        <a:xfrm>
          <a:off x="1104900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96" name="Text Box 201">
          <a:extLst>
            <a:ext uri="{FF2B5EF4-FFF2-40B4-BE49-F238E27FC236}">
              <a16:creationId xmlns:a16="http://schemas.microsoft.com/office/drawing/2014/main" id="{B54824FF-874E-41F5-BE39-9F4E5FA4140E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97" name="Text Box 202">
          <a:extLst>
            <a:ext uri="{FF2B5EF4-FFF2-40B4-BE49-F238E27FC236}">
              <a16:creationId xmlns:a16="http://schemas.microsoft.com/office/drawing/2014/main" id="{23C1F5DF-47FA-4F7C-9A4C-1DE9C09CC0AF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3</xdr:col>
      <xdr:colOff>76200</xdr:colOff>
      <xdr:row>308</xdr:row>
      <xdr:rowOff>3463</xdr:rowOff>
    </xdr:to>
    <xdr:sp macro="" textlink="">
      <xdr:nvSpPr>
        <xdr:cNvPr id="398" name="Text Box 203">
          <a:extLst>
            <a:ext uri="{FF2B5EF4-FFF2-40B4-BE49-F238E27FC236}">
              <a16:creationId xmlns:a16="http://schemas.microsoft.com/office/drawing/2014/main" id="{426878CE-E2F3-4A84-857E-12812627D8AF}"/>
            </a:ext>
          </a:extLst>
        </xdr:cNvPr>
        <xdr:cNvSpPr txBox="1">
          <a:spLocks noChangeArrowheads="1"/>
        </xdr:cNvSpPr>
      </xdr:nvSpPr>
      <xdr:spPr bwMode="auto">
        <a:xfrm>
          <a:off x="11049000" y="66074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338</xdr:row>
      <xdr:rowOff>0</xdr:rowOff>
    </xdr:from>
    <xdr:to>
      <xdr:col>3</xdr:col>
      <xdr:colOff>76200</xdr:colOff>
      <xdr:row>338</xdr:row>
      <xdr:rowOff>240896</xdr:rowOff>
    </xdr:to>
    <xdr:sp macro="" textlink="">
      <xdr:nvSpPr>
        <xdr:cNvPr id="399" name="Text Box 204">
          <a:extLst>
            <a:ext uri="{FF2B5EF4-FFF2-40B4-BE49-F238E27FC236}">
              <a16:creationId xmlns:a16="http://schemas.microsoft.com/office/drawing/2014/main" id="{E44E4664-AE25-4641-BEC8-CA49B8FDC763}"/>
            </a:ext>
          </a:extLst>
        </xdr:cNvPr>
        <xdr:cNvSpPr txBox="1">
          <a:spLocks noChangeArrowheads="1"/>
        </xdr:cNvSpPr>
      </xdr:nvSpPr>
      <xdr:spPr bwMode="auto">
        <a:xfrm>
          <a:off x="11049000" y="71894700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80</xdr:row>
      <xdr:rowOff>3463</xdr:rowOff>
    </xdr:to>
    <xdr:sp macro="" textlink="">
      <xdr:nvSpPr>
        <xdr:cNvPr id="401" name="Text Box 206">
          <a:extLst>
            <a:ext uri="{FF2B5EF4-FFF2-40B4-BE49-F238E27FC236}">
              <a16:creationId xmlns:a16="http://schemas.microsoft.com/office/drawing/2014/main" id="{E36E5FAF-37F4-497F-9F87-01EF2EEDE412}"/>
            </a:ext>
          </a:extLst>
        </xdr:cNvPr>
        <xdr:cNvSpPr txBox="1">
          <a:spLocks noChangeArrowheads="1"/>
        </xdr:cNvSpPr>
      </xdr:nvSpPr>
      <xdr:spPr bwMode="auto">
        <a:xfrm>
          <a:off x="1104900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76200</xdr:colOff>
      <xdr:row>82</xdr:row>
      <xdr:rowOff>3464</xdr:rowOff>
    </xdr:to>
    <xdr:sp macro="" textlink="">
      <xdr:nvSpPr>
        <xdr:cNvPr id="402" name="Text Box 207">
          <a:extLst>
            <a:ext uri="{FF2B5EF4-FFF2-40B4-BE49-F238E27FC236}">
              <a16:creationId xmlns:a16="http://schemas.microsoft.com/office/drawing/2014/main" id="{EC12756D-B6A3-4278-BE24-E0DDD4A5C649}"/>
            </a:ext>
          </a:extLst>
        </xdr:cNvPr>
        <xdr:cNvSpPr txBox="1">
          <a:spLocks noChangeArrowheads="1"/>
        </xdr:cNvSpPr>
      </xdr:nvSpPr>
      <xdr:spPr bwMode="auto">
        <a:xfrm>
          <a:off x="1104900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76200</xdr:colOff>
      <xdr:row>84</xdr:row>
      <xdr:rowOff>3463</xdr:rowOff>
    </xdr:to>
    <xdr:sp macro="" textlink="">
      <xdr:nvSpPr>
        <xdr:cNvPr id="403" name="Text Box 208">
          <a:extLst>
            <a:ext uri="{FF2B5EF4-FFF2-40B4-BE49-F238E27FC236}">
              <a16:creationId xmlns:a16="http://schemas.microsoft.com/office/drawing/2014/main" id="{8ABF8A51-C919-4B71-BB5A-C49318B7F387}"/>
            </a:ext>
          </a:extLst>
        </xdr:cNvPr>
        <xdr:cNvSpPr txBox="1">
          <a:spLocks noChangeArrowheads="1"/>
        </xdr:cNvSpPr>
      </xdr:nvSpPr>
      <xdr:spPr bwMode="auto">
        <a:xfrm>
          <a:off x="1104900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76200</xdr:colOff>
      <xdr:row>86</xdr:row>
      <xdr:rowOff>3463</xdr:rowOff>
    </xdr:to>
    <xdr:sp macro="" textlink="">
      <xdr:nvSpPr>
        <xdr:cNvPr id="404" name="Text Box 209">
          <a:extLst>
            <a:ext uri="{FF2B5EF4-FFF2-40B4-BE49-F238E27FC236}">
              <a16:creationId xmlns:a16="http://schemas.microsoft.com/office/drawing/2014/main" id="{2535F61A-E469-48BC-9F00-95939A0BDC5F}"/>
            </a:ext>
          </a:extLst>
        </xdr:cNvPr>
        <xdr:cNvSpPr txBox="1">
          <a:spLocks noChangeArrowheads="1"/>
        </xdr:cNvSpPr>
      </xdr:nvSpPr>
      <xdr:spPr bwMode="auto">
        <a:xfrm>
          <a:off x="1104900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76200</xdr:colOff>
      <xdr:row>88</xdr:row>
      <xdr:rowOff>3463</xdr:rowOff>
    </xdr:to>
    <xdr:sp macro="" textlink="">
      <xdr:nvSpPr>
        <xdr:cNvPr id="405" name="Text Box 210">
          <a:extLst>
            <a:ext uri="{FF2B5EF4-FFF2-40B4-BE49-F238E27FC236}">
              <a16:creationId xmlns:a16="http://schemas.microsoft.com/office/drawing/2014/main" id="{895FF845-38DC-4226-B372-CCA66DA656C4}"/>
            </a:ext>
          </a:extLst>
        </xdr:cNvPr>
        <xdr:cNvSpPr txBox="1">
          <a:spLocks noChangeArrowheads="1"/>
        </xdr:cNvSpPr>
      </xdr:nvSpPr>
      <xdr:spPr bwMode="auto">
        <a:xfrm>
          <a:off x="1104900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76200</xdr:colOff>
      <xdr:row>90</xdr:row>
      <xdr:rowOff>3465</xdr:rowOff>
    </xdr:to>
    <xdr:sp macro="" textlink="">
      <xdr:nvSpPr>
        <xdr:cNvPr id="406" name="Text Box 211">
          <a:extLst>
            <a:ext uri="{FF2B5EF4-FFF2-40B4-BE49-F238E27FC236}">
              <a16:creationId xmlns:a16="http://schemas.microsoft.com/office/drawing/2014/main" id="{CD6A0FA7-CC0D-417E-83ED-E79BD582A9A7}"/>
            </a:ext>
          </a:extLst>
        </xdr:cNvPr>
        <xdr:cNvSpPr txBox="1">
          <a:spLocks noChangeArrowheads="1"/>
        </xdr:cNvSpPr>
      </xdr:nvSpPr>
      <xdr:spPr bwMode="auto">
        <a:xfrm>
          <a:off x="1104900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3463</xdr:rowOff>
    </xdr:to>
    <xdr:sp macro="" textlink="">
      <xdr:nvSpPr>
        <xdr:cNvPr id="407" name="Text Box 212">
          <a:extLst>
            <a:ext uri="{FF2B5EF4-FFF2-40B4-BE49-F238E27FC236}">
              <a16:creationId xmlns:a16="http://schemas.microsoft.com/office/drawing/2014/main" id="{B654915B-801A-497C-9303-112451FD130B}"/>
            </a:ext>
          </a:extLst>
        </xdr:cNvPr>
        <xdr:cNvSpPr txBox="1">
          <a:spLocks noChangeArrowheads="1"/>
        </xdr:cNvSpPr>
      </xdr:nvSpPr>
      <xdr:spPr bwMode="auto">
        <a:xfrm>
          <a:off x="1104900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94</xdr:row>
      <xdr:rowOff>3464</xdr:rowOff>
    </xdr:to>
    <xdr:sp macro="" textlink="">
      <xdr:nvSpPr>
        <xdr:cNvPr id="408" name="Text Box 213">
          <a:extLst>
            <a:ext uri="{FF2B5EF4-FFF2-40B4-BE49-F238E27FC236}">
              <a16:creationId xmlns:a16="http://schemas.microsoft.com/office/drawing/2014/main" id="{B8F39FCB-DE0A-4AFA-942B-8805487510E7}"/>
            </a:ext>
          </a:extLst>
        </xdr:cNvPr>
        <xdr:cNvSpPr txBox="1">
          <a:spLocks noChangeArrowheads="1"/>
        </xdr:cNvSpPr>
      </xdr:nvSpPr>
      <xdr:spPr bwMode="auto">
        <a:xfrm>
          <a:off x="1104900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76200</xdr:colOff>
      <xdr:row>96</xdr:row>
      <xdr:rowOff>3464</xdr:rowOff>
    </xdr:to>
    <xdr:sp macro="" textlink="">
      <xdr:nvSpPr>
        <xdr:cNvPr id="409" name="Text Box 214">
          <a:extLst>
            <a:ext uri="{FF2B5EF4-FFF2-40B4-BE49-F238E27FC236}">
              <a16:creationId xmlns:a16="http://schemas.microsoft.com/office/drawing/2014/main" id="{5FB0EEC6-577D-42F2-A772-85F75F29911F}"/>
            </a:ext>
          </a:extLst>
        </xdr:cNvPr>
        <xdr:cNvSpPr txBox="1">
          <a:spLocks noChangeArrowheads="1"/>
        </xdr:cNvSpPr>
      </xdr:nvSpPr>
      <xdr:spPr bwMode="auto">
        <a:xfrm>
          <a:off x="1104900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76200</xdr:colOff>
      <xdr:row>98</xdr:row>
      <xdr:rowOff>3465</xdr:rowOff>
    </xdr:to>
    <xdr:sp macro="" textlink="">
      <xdr:nvSpPr>
        <xdr:cNvPr id="410" name="Text Box 215">
          <a:extLst>
            <a:ext uri="{FF2B5EF4-FFF2-40B4-BE49-F238E27FC236}">
              <a16:creationId xmlns:a16="http://schemas.microsoft.com/office/drawing/2014/main" id="{1B495D27-5BD7-4807-B3A9-FBAF225D9584}"/>
            </a:ext>
          </a:extLst>
        </xdr:cNvPr>
        <xdr:cNvSpPr txBox="1">
          <a:spLocks noChangeArrowheads="1"/>
        </xdr:cNvSpPr>
      </xdr:nvSpPr>
      <xdr:spPr bwMode="auto">
        <a:xfrm>
          <a:off x="1104900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3463</xdr:rowOff>
    </xdr:to>
    <xdr:sp macro="" textlink="">
      <xdr:nvSpPr>
        <xdr:cNvPr id="411" name="Text Box 216">
          <a:extLst>
            <a:ext uri="{FF2B5EF4-FFF2-40B4-BE49-F238E27FC236}">
              <a16:creationId xmlns:a16="http://schemas.microsoft.com/office/drawing/2014/main" id="{705510AF-F82C-4E35-8565-E97243E30E8E}"/>
            </a:ext>
          </a:extLst>
        </xdr:cNvPr>
        <xdr:cNvSpPr txBox="1">
          <a:spLocks noChangeArrowheads="1"/>
        </xdr:cNvSpPr>
      </xdr:nvSpPr>
      <xdr:spPr bwMode="auto">
        <a:xfrm>
          <a:off x="1104900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412" name="Text Box 217">
          <a:extLst>
            <a:ext uri="{FF2B5EF4-FFF2-40B4-BE49-F238E27FC236}">
              <a16:creationId xmlns:a16="http://schemas.microsoft.com/office/drawing/2014/main" id="{FBC06158-A8C4-4885-83E0-FE6586656B7E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3463</xdr:rowOff>
    </xdr:to>
    <xdr:sp macro="" textlink="">
      <xdr:nvSpPr>
        <xdr:cNvPr id="413" name="Text Box 218">
          <a:extLst>
            <a:ext uri="{FF2B5EF4-FFF2-40B4-BE49-F238E27FC236}">
              <a16:creationId xmlns:a16="http://schemas.microsoft.com/office/drawing/2014/main" id="{0852CBFB-7288-4C30-9437-C9F3C22CD40F}"/>
            </a:ext>
          </a:extLst>
        </xdr:cNvPr>
        <xdr:cNvSpPr txBox="1">
          <a:spLocks noChangeArrowheads="1"/>
        </xdr:cNvSpPr>
      </xdr:nvSpPr>
      <xdr:spPr bwMode="auto">
        <a:xfrm>
          <a:off x="11049000" y="30603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76200</xdr:colOff>
      <xdr:row>193</xdr:row>
      <xdr:rowOff>3464</xdr:rowOff>
    </xdr:to>
    <xdr:sp macro="" textlink="">
      <xdr:nvSpPr>
        <xdr:cNvPr id="414" name="Text Box 219">
          <a:extLst>
            <a:ext uri="{FF2B5EF4-FFF2-40B4-BE49-F238E27FC236}">
              <a16:creationId xmlns:a16="http://schemas.microsoft.com/office/drawing/2014/main" id="{5CBA6076-721F-4AD6-8122-5C22C39F63CF}"/>
            </a:ext>
          </a:extLst>
        </xdr:cNvPr>
        <xdr:cNvSpPr txBox="1">
          <a:spLocks noChangeArrowheads="1"/>
        </xdr:cNvSpPr>
      </xdr:nvSpPr>
      <xdr:spPr bwMode="auto">
        <a:xfrm>
          <a:off x="11049000" y="40900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76200</xdr:colOff>
      <xdr:row>276</xdr:row>
      <xdr:rowOff>3463</xdr:rowOff>
    </xdr:to>
    <xdr:sp macro="" textlink="">
      <xdr:nvSpPr>
        <xdr:cNvPr id="415" name="Text Box 220">
          <a:extLst>
            <a:ext uri="{FF2B5EF4-FFF2-40B4-BE49-F238E27FC236}">
              <a16:creationId xmlns:a16="http://schemas.microsoft.com/office/drawing/2014/main" id="{9BE36C11-1567-4F10-8892-597B1719B67E}"/>
            </a:ext>
          </a:extLst>
        </xdr:cNvPr>
        <xdr:cNvSpPr txBox="1">
          <a:spLocks noChangeArrowheads="1"/>
        </xdr:cNvSpPr>
      </xdr:nvSpPr>
      <xdr:spPr bwMode="auto">
        <a:xfrm>
          <a:off x="11049000" y="58864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277</xdr:row>
      <xdr:rowOff>3464</xdr:rowOff>
    </xdr:to>
    <xdr:sp macro="" textlink="">
      <xdr:nvSpPr>
        <xdr:cNvPr id="416" name="Text Box 221">
          <a:extLst>
            <a:ext uri="{FF2B5EF4-FFF2-40B4-BE49-F238E27FC236}">
              <a16:creationId xmlns:a16="http://schemas.microsoft.com/office/drawing/2014/main" id="{09961291-8B4F-4DF8-8F54-3C77E69EC5FB}"/>
            </a:ext>
          </a:extLst>
        </xdr:cNvPr>
        <xdr:cNvSpPr txBox="1">
          <a:spLocks noChangeArrowheads="1"/>
        </xdr:cNvSpPr>
      </xdr:nvSpPr>
      <xdr:spPr bwMode="auto">
        <a:xfrm>
          <a:off x="1104900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281</xdr:row>
      <xdr:rowOff>0</xdr:rowOff>
    </xdr:from>
    <xdr:to>
      <xdr:col>3</xdr:col>
      <xdr:colOff>76200</xdr:colOff>
      <xdr:row>281</xdr:row>
      <xdr:rowOff>245918</xdr:rowOff>
    </xdr:to>
    <xdr:sp macro="" textlink="">
      <xdr:nvSpPr>
        <xdr:cNvPr id="417" name="Text Box 223">
          <a:extLst>
            <a:ext uri="{FF2B5EF4-FFF2-40B4-BE49-F238E27FC236}">
              <a16:creationId xmlns:a16="http://schemas.microsoft.com/office/drawing/2014/main" id="{63839E0D-277A-4DBD-AA36-0B6C5E10DD96}"/>
            </a:ext>
          </a:extLst>
        </xdr:cNvPr>
        <xdr:cNvSpPr txBox="1">
          <a:spLocks noChangeArrowheads="1"/>
        </xdr:cNvSpPr>
      </xdr:nvSpPr>
      <xdr:spPr bwMode="auto">
        <a:xfrm>
          <a:off x="1104900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76200</xdr:colOff>
      <xdr:row>284</xdr:row>
      <xdr:rowOff>3463</xdr:rowOff>
    </xdr:to>
    <xdr:sp macro="" textlink="">
      <xdr:nvSpPr>
        <xdr:cNvPr id="418" name="Text Box 224">
          <a:extLst>
            <a:ext uri="{FF2B5EF4-FFF2-40B4-BE49-F238E27FC236}">
              <a16:creationId xmlns:a16="http://schemas.microsoft.com/office/drawing/2014/main" id="{2A99F5A2-3678-42CB-AA18-3DE16EEF00A6}"/>
            </a:ext>
          </a:extLst>
        </xdr:cNvPr>
        <xdr:cNvSpPr txBox="1">
          <a:spLocks noChangeArrowheads="1"/>
        </xdr:cNvSpPr>
      </xdr:nvSpPr>
      <xdr:spPr bwMode="auto">
        <a:xfrm>
          <a:off x="1104900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76200</xdr:colOff>
      <xdr:row>286</xdr:row>
      <xdr:rowOff>3464</xdr:rowOff>
    </xdr:to>
    <xdr:sp macro="" textlink="">
      <xdr:nvSpPr>
        <xdr:cNvPr id="419" name="Text Box 225">
          <a:extLst>
            <a:ext uri="{FF2B5EF4-FFF2-40B4-BE49-F238E27FC236}">
              <a16:creationId xmlns:a16="http://schemas.microsoft.com/office/drawing/2014/main" id="{1FBA94B2-6047-43CB-A430-3246FFC40CB9}"/>
            </a:ext>
          </a:extLst>
        </xdr:cNvPr>
        <xdr:cNvSpPr txBox="1">
          <a:spLocks noChangeArrowheads="1"/>
        </xdr:cNvSpPr>
      </xdr:nvSpPr>
      <xdr:spPr bwMode="auto">
        <a:xfrm>
          <a:off x="1104900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76200</xdr:colOff>
      <xdr:row>287</xdr:row>
      <xdr:rowOff>3463</xdr:rowOff>
    </xdr:to>
    <xdr:sp macro="" textlink="">
      <xdr:nvSpPr>
        <xdr:cNvPr id="420" name="Text Box 226">
          <a:extLst>
            <a:ext uri="{FF2B5EF4-FFF2-40B4-BE49-F238E27FC236}">
              <a16:creationId xmlns:a16="http://schemas.microsoft.com/office/drawing/2014/main" id="{E2B4984C-9A44-4985-B5B9-B16F5BE41E27}"/>
            </a:ext>
          </a:extLst>
        </xdr:cNvPr>
        <xdr:cNvSpPr txBox="1">
          <a:spLocks noChangeArrowheads="1"/>
        </xdr:cNvSpPr>
      </xdr:nvSpPr>
      <xdr:spPr bwMode="auto">
        <a:xfrm>
          <a:off x="1104900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76200</xdr:colOff>
      <xdr:row>290</xdr:row>
      <xdr:rowOff>3464</xdr:rowOff>
    </xdr:to>
    <xdr:sp macro="" textlink="">
      <xdr:nvSpPr>
        <xdr:cNvPr id="421" name="Text Box 227">
          <a:extLst>
            <a:ext uri="{FF2B5EF4-FFF2-40B4-BE49-F238E27FC236}">
              <a16:creationId xmlns:a16="http://schemas.microsoft.com/office/drawing/2014/main" id="{4F80837B-B06C-484C-B542-0687965D5648}"/>
            </a:ext>
          </a:extLst>
        </xdr:cNvPr>
        <xdr:cNvSpPr txBox="1">
          <a:spLocks noChangeArrowheads="1"/>
        </xdr:cNvSpPr>
      </xdr:nvSpPr>
      <xdr:spPr bwMode="auto">
        <a:xfrm>
          <a:off x="1104900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76200</xdr:colOff>
      <xdr:row>291</xdr:row>
      <xdr:rowOff>3464</xdr:rowOff>
    </xdr:to>
    <xdr:sp macro="" textlink="">
      <xdr:nvSpPr>
        <xdr:cNvPr id="422" name="Text Box 228">
          <a:extLst>
            <a:ext uri="{FF2B5EF4-FFF2-40B4-BE49-F238E27FC236}">
              <a16:creationId xmlns:a16="http://schemas.microsoft.com/office/drawing/2014/main" id="{03F9BB0E-A143-46E3-A239-615E69829A79}"/>
            </a:ext>
          </a:extLst>
        </xdr:cNvPr>
        <xdr:cNvSpPr txBox="1">
          <a:spLocks noChangeArrowheads="1"/>
        </xdr:cNvSpPr>
      </xdr:nvSpPr>
      <xdr:spPr bwMode="auto">
        <a:xfrm>
          <a:off x="1104900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76200</xdr:colOff>
      <xdr:row>294</xdr:row>
      <xdr:rowOff>3465</xdr:rowOff>
    </xdr:to>
    <xdr:sp macro="" textlink="">
      <xdr:nvSpPr>
        <xdr:cNvPr id="423" name="Text Box 229">
          <a:extLst>
            <a:ext uri="{FF2B5EF4-FFF2-40B4-BE49-F238E27FC236}">
              <a16:creationId xmlns:a16="http://schemas.microsoft.com/office/drawing/2014/main" id="{EC930370-4B13-4955-A9C0-36A63EE3A75F}"/>
            </a:ext>
          </a:extLst>
        </xdr:cNvPr>
        <xdr:cNvSpPr txBox="1">
          <a:spLocks noChangeArrowheads="1"/>
        </xdr:cNvSpPr>
      </xdr:nvSpPr>
      <xdr:spPr bwMode="auto">
        <a:xfrm>
          <a:off x="1104900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76200</xdr:colOff>
      <xdr:row>296</xdr:row>
      <xdr:rowOff>3464</xdr:rowOff>
    </xdr:to>
    <xdr:sp macro="" textlink="">
      <xdr:nvSpPr>
        <xdr:cNvPr id="424" name="Text Box 230">
          <a:extLst>
            <a:ext uri="{FF2B5EF4-FFF2-40B4-BE49-F238E27FC236}">
              <a16:creationId xmlns:a16="http://schemas.microsoft.com/office/drawing/2014/main" id="{B2DAD22A-A7AA-417D-80FC-D0375026E90C}"/>
            </a:ext>
          </a:extLst>
        </xdr:cNvPr>
        <xdr:cNvSpPr txBox="1">
          <a:spLocks noChangeArrowheads="1"/>
        </xdr:cNvSpPr>
      </xdr:nvSpPr>
      <xdr:spPr bwMode="auto">
        <a:xfrm>
          <a:off x="1104900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76200</xdr:colOff>
      <xdr:row>298</xdr:row>
      <xdr:rowOff>3463</xdr:rowOff>
    </xdr:to>
    <xdr:sp macro="" textlink="">
      <xdr:nvSpPr>
        <xdr:cNvPr id="425" name="Text Box 231">
          <a:extLst>
            <a:ext uri="{FF2B5EF4-FFF2-40B4-BE49-F238E27FC236}">
              <a16:creationId xmlns:a16="http://schemas.microsoft.com/office/drawing/2014/main" id="{B9F1AB15-6BF0-4631-B120-A8239A8F307B}"/>
            </a:ext>
          </a:extLst>
        </xdr:cNvPr>
        <xdr:cNvSpPr txBox="1">
          <a:spLocks noChangeArrowheads="1"/>
        </xdr:cNvSpPr>
      </xdr:nvSpPr>
      <xdr:spPr bwMode="auto">
        <a:xfrm>
          <a:off x="1104900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426" name="Text Box 232">
          <a:extLst>
            <a:ext uri="{FF2B5EF4-FFF2-40B4-BE49-F238E27FC236}">
              <a16:creationId xmlns:a16="http://schemas.microsoft.com/office/drawing/2014/main" id="{DDF0A785-53FD-4FB6-9520-D82B38AD226F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306</xdr:row>
      <xdr:rowOff>0</xdr:rowOff>
    </xdr:from>
    <xdr:to>
      <xdr:col>3</xdr:col>
      <xdr:colOff>76200</xdr:colOff>
      <xdr:row>307</xdr:row>
      <xdr:rowOff>3465</xdr:rowOff>
    </xdr:to>
    <xdr:sp macro="" textlink="">
      <xdr:nvSpPr>
        <xdr:cNvPr id="427" name="Text Box 233">
          <a:extLst>
            <a:ext uri="{FF2B5EF4-FFF2-40B4-BE49-F238E27FC236}">
              <a16:creationId xmlns:a16="http://schemas.microsoft.com/office/drawing/2014/main" id="{74195383-035D-4796-83D4-CF64813E4016}"/>
            </a:ext>
          </a:extLst>
        </xdr:cNvPr>
        <xdr:cNvSpPr txBox="1">
          <a:spLocks noChangeArrowheads="1"/>
        </xdr:cNvSpPr>
      </xdr:nvSpPr>
      <xdr:spPr bwMode="auto">
        <a:xfrm>
          <a:off x="11049000" y="65855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337</xdr:row>
      <xdr:rowOff>0</xdr:rowOff>
    </xdr:from>
    <xdr:to>
      <xdr:col>3</xdr:col>
      <xdr:colOff>76200</xdr:colOff>
      <xdr:row>337</xdr:row>
      <xdr:rowOff>240896</xdr:rowOff>
    </xdr:to>
    <xdr:sp macro="" textlink="">
      <xdr:nvSpPr>
        <xdr:cNvPr id="428" name="Text Box 234">
          <a:extLst>
            <a:ext uri="{FF2B5EF4-FFF2-40B4-BE49-F238E27FC236}">
              <a16:creationId xmlns:a16="http://schemas.microsoft.com/office/drawing/2014/main" id="{8B9B7DC7-0959-491B-91F9-F9FD67268180}"/>
            </a:ext>
          </a:extLst>
        </xdr:cNvPr>
        <xdr:cNvSpPr txBox="1">
          <a:spLocks noChangeArrowheads="1"/>
        </xdr:cNvSpPr>
      </xdr:nvSpPr>
      <xdr:spPr bwMode="auto">
        <a:xfrm>
          <a:off x="11049000" y="71713725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76200</xdr:colOff>
      <xdr:row>79</xdr:row>
      <xdr:rowOff>3465</xdr:rowOff>
    </xdr:to>
    <xdr:sp macro="" textlink="">
      <xdr:nvSpPr>
        <xdr:cNvPr id="429" name="Text Box 235">
          <a:extLst>
            <a:ext uri="{FF2B5EF4-FFF2-40B4-BE49-F238E27FC236}">
              <a16:creationId xmlns:a16="http://schemas.microsoft.com/office/drawing/2014/main" id="{500AA175-D67F-43E9-B91F-DA279F6DC98C}"/>
            </a:ext>
          </a:extLst>
        </xdr:cNvPr>
        <xdr:cNvSpPr txBox="1">
          <a:spLocks noChangeArrowheads="1"/>
        </xdr:cNvSpPr>
      </xdr:nvSpPr>
      <xdr:spPr bwMode="auto">
        <a:xfrm>
          <a:off x="11049000" y="15925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76200</xdr:colOff>
      <xdr:row>81</xdr:row>
      <xdr:rowOff>3463</xdr:rowOff>
    </xdr:to>
    <xdr:sp macro="" textlink="">
      <xdr:nvSpPr>
        <xdr:cNvPr id="430" name="Text Box 236">
          <a:extLst>
            <a:ext uri="{FF2B5EF4-FFF2-40B4-BE49-F238E27FC236}">
              <a16:creationId xmlns:a16="http://schemas.microsoft.com/office/drawing/2014/main" id="{3AFF2C74-423C-4E96-B7AD-DC1A8C16D3EE}"/>
            </a:ext>
          </a:extLst>
        </xdr:cNvPr>
        <xdr:cNvSpPr txBox="1">
          <a:spLocks noChangeArrowheads="1"/>
        </xdr:cNvSpPr>
      </xdr:nvSpPr>
      <xdr:spPr bwMode="auto">
        <a:xfrm>
          <a:off x="1104900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76200</xdr:colOff>
      <xdr:row>81</xdr:row>
      <xdr:rowOff>3463</xdr:rowOff>
    </xdr:to>
    <xdr:sp macro="" textlink="">
      <xdr:nvSpPr>
        <xdr:cNvPr id="431" name="Text Box 237">
          <a:extLst>
            <a:ext uri="{FF2B5EF4-FFF2-40B4-BE49-F238E27FC236}">
              <a16:creationId xmlns:a16="http://schemas.microsoft.com/office/drawing/2014/main" id="{B8D2958C-7434-4706-B7C7-03903BAD3B07}"/>
            </a:ext>
          </a:extLst>
        </xdr:cNvPr>
        <xdr:cNvSpPr txBox="1">
          <a:spLocks noChangeArrowheads="1"/>
        </xdr:cNvSpPr>
      </xdr:nvSpPr>
      <xdr:spPr bwMode="auto">
        <a:xfrm>
          <a:off x="1104900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76200</xdr:colOff>
      <xdr:row>83</xdr:row>
      <xdr:rowOff>3464</xdr:rowOff>
    </xdr:to>
    <xdr:sp macro="" textlink="">
      <xdr:nvSpPr>
        <xdr:cNvPr id="432" name="Text Box 238">
          <a:extLst>
            <a:ext uri="{FF2B5EF4-FFF2-40B4-BE49-F238E27FC236}">
              <a16:creationId xmlns:a16="http://schemas.microsoft.com/office/drawing/2014/main" id="{CA3992A4-ECE3-436D-9559-E2326BD1E91A}"/>
            </a:ext>
          </a:extLst>
        </xdr:cNvPr>
        <xdr:cNvSpPr txBox="1">
          <a:spLocks noChangeArrowheads="1"/>
        </xdr:cNvSpPr>
      </xdr:nvSpPr>
      <xdr:spPr bwMode="auto">
        <a:xfrm>
          <a:off x="1104900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76200</xdr:colOff>
      <xdr:row>83</xdr:row>
      <xdr:rowOff>3464</xdr:rowOff>
    </xdr:to>
    <xdr:sp macro="" textlink="">
      <xdr:nvSpPr>
        <xdr:cNvPr id="433" name="Text Box 239">
          <a:extLst>
            <a:ext uri="{FF2B5EF4-FFF2-40B4-BE49-F238E27FC236}">
              <a16:creationId xmlns:a16="http://schemas.microsoft.com/office/drawing/2014/main" id="{66D778D4-B03C-48F4-AE7B-0E12EE5945C7}"/>
            </a:ext>
          </a:extLst>
        </xdr:cNvPr>
        <xdr:cNvSpPr txBox="1">
          <a:spLocks noChangeArrowheads="1"/>
        </xdr:cNvSpPr>
      </xdr:nvSpPr>
      <xdr:spPr bwMode="auto">
        <a:xfrm>
          <a:off x="1104900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3464</xdr:rowOff>
    </xdr:to>
    <xdr:sp macro="" textlink="">
      <xdr:nvSpPr>
        <xdr:cNvPr id="434" name="Text Box 240">
          <a:extLst>
            <a:ext uri="{FF2B5EF4-FFF2-40B4-BE49-F238E27FC236}">
              <a16:creationId xmlns:a16="http://schemas.microsoft.com/office/drawing/2014/main" id="{859F90C1-C9F8-43BE-B412-EB598356F14F}"/>
            </a:ext>
          </a:extLst>
        </xdr:cNvPr>
        <xdr:cNvSpPr txBox="1">
          <a:spLocks noChangeArrowheads="1"/>
        </xdr:cNvSpPr>
      </xdr:nvSpPr>
      <xdr:spPr bwMode="auto">
        <a:xfrm>
          <a:off x="1104900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3464</xdr:rowOff>
    </xdr:to>
    <xdr:sp macro="" textlink="">
      <xdr:nvSpPr>
        <xdr:cNvPr id="435" name="Text Box 241">
          <a:extLst>
            <a:ext uri="{FF2B5EF4-FFF2-40B4-BE49-F238E27FC236}">
              <a16:creationId xmlns:a16="http://schemas.microsoft.com/office/drawing/2014/main" id="{FFA7995E-DAB8-4DB4-8207-32186F03D680}"/>
            </a:ext>
          </a:extLst>
        </xdr:cNvPr>
        <xdr:cNvSpPr txBox="1">
          <a:spLocks noChangeArrowheads="1"/>
        </xdr:cNvSpPr>
      </xdr:nvSpPr>
      <xdr:spPr bwMode="auto">
        <a:xfrm>
          <a:off x="1104900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76200</xdr:colOff>
      <xdr:row>87</xdr:row>
      <xdr:rowOff>3465</xdr:rowOff>
    </xdr:to>
    <xdr:sp macro="" textlink="">
      <xdr:nvSpPr>
        <xdr:cNvPr id="436" name="Text Box 242">
          <a:extLst>
            <a:ext uri="{FF2B5EF4-FFF2-40B4-BE49-F238E27FC236}">
              <a16:creationId xmlns:a16="http://schemas.microsoft.com/office/drawing/2014/main" id="{0996DBF3-C96B-4C2F-9CB3-F5E3B6D0C164}"/>
            </a:ext>
          </a:extLst>
        </xdr:cNvPr>
        <xdr:cNvSpPr txBox="1">
          <a:spLocks noChangeArrowheads="1"/>
        </xdr:cNvSpPr>
      </xdr:nvSpPr>
      <xdr:spPr bwMode="auto">
        <a:xfrm>
          <a:off x="1104900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76200</xdr:colOff>
      <xdr:row>87</xdr:row>
      <xdr:rowOff>3465</xdr:rowOff>
    </xdr:to>
    <xdr:sp macro="" textlink="">
      <xdr:nvSpPr>
        <xdr:cNvPr id="437" name="Text Box 243">
          <a:extLst>
            <a:ext uri="{FF2B5EF4-FFF2-40B4-BE49-F238E27FC236}">
              <a16:creationId xmlns:a16="http://schemas.microsoft.com/office/drawing/2014/main" id="{F67CD6CF-97FF-4537-ACFE-4EE37C0AFA54}"/>
            </a:ext>
          </a:extLst>
        </xdr:cNvPr>
        <xdr:cNvSpPr txBox="1">
          <a:spLocks noChangeArrowheads="1"/>
        </xdr:cNvSpPr>
      </xdr:nvSpPr>
      <xdr:spPr bwMode="auto">
        <a:xfrm>
          <a:off x="1104900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89</xdr:row>
      <xdr:rowOff>3463</xdr:rowOff>
    </xdr:to>
    <xdr:sp macro="" textlink="">
      <xdr:nvSpPr>
        <xdr:cNvPr id="438" name="Text Box 244">
          <a:extLst>
            <a:ext uri="{FF2B5EF4-FFF2-40B4-BE49-F238E27FC236}">
              <a16:creationId xmlns:a16="http://schemas.microsoft.com/office/drawing/2014/main" id="{473BB724-11B4-4148-851D-672F81B04956}"/>
            </a:ext>
          </a:extLst>
        </xdr:cNvPr>
        <xdr:cNvSpPr txBox="1">
          <a:spLocks noChangeArrowheads="1"/>
        </xdr:cNvSpPr>
      </xdr:nvSpPr>
      <xdr:spPr bwMode="auto">
        <a:xfrm>
          <a:off x="1104900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89</xdr:row>
      <xdr:rowOff>3463</xdr:rowOff>
    </xdr:to>
    <xdr:sp macro="" textlink="">
      <xdr:nvSpPr>
        <xdr:cNvPr id="439" name="Text Box 245">
          <a:extLst>
            <a:ext uri="{FF2B5EF4-FFF2-40B4-BE49-F238E27FC236}">
              <a16:creationId xmlns:a16="http://schemas.microsoft.com/office/drawing/2014/main" id="{219C2CFB-8BA3-4B46-A4C8-04893CF7397C}"/>
            </a:ext>
          </a:extLst>
        </xdr:cNvPr>
        <xdr:cNvSpPr txBox="1">
          <a:spLocks noChangeArrowheads="1"/>
        </xdr:cNvSpPr>
      </xdr:nvSpPr>
      <xdr:spPr bwMode="auto">
        <a:xfrm>
          <a:off x="1104900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76200</xdr:colOff>
      <xdr:row>91</xdr:row>
      <xdr:rowOff>3463</xdr:rowOff>
    </xdr:to>
    <xdr:sp macro="" textlink="">
      <xdr:nvSpPr>
        <xdr:cNvPr id="440" name="Text Box 246">
          <a:extLst>
            <a:ext uri="{FF2B5EF4-FFF2-40B4-BE49-F238E27FC236}">
              <a16:creationId xmlns:a16="http://schemas.microsoft.com/office/drawing/2014/main" id="{D30ADE19-185C-4855-B888-D7159C307146}"/>
            </a:ext>
          </a:extLst>
        </xdr:cNvPr>
        <xdr:cNvSpPr txBox="1">
          <a:spLocks noChangeArrowheads="1"/>
        </xdr:cNvSpPr>
      </xdr:nvSpPr>
      <xdr:spPr bwMode="auto">
        <a:xfrm>
          <a:off x="1104900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76200</xdr:colOff>
      <xdr:row>91</xdr:row>
      <xdr:rowOff>3463</xdr:rowOff>
    </xdr:to>
    <xdr:sp macro="" textlink="">
      <xdr:nvSpPr>
        <xdr:cNvPr id="441" name="Text Box 247">
          <a:extLst>
            <a:ext uri="{FF2B5EF4-FFF2-40B4-BE49-F238E27FC236}">
              <a16:creationId xmlns:a16="http://schemas.microsoft.com/office/drawing/2014/main" id="{915D81B7-FBF3-4368-9CC1-C071C89CFE47}"/>
            </a:ext>
          </a:extLst>
        </xdr:cNvPr>
        <xdr:cNvSpPr txBox="1">
          <a:spLocks noChangeArrowheads="1"/>
        </xdr:cNvSpPr>
      </xdr:nvSpPr>
      <xdr:spPr bwMode="auto">
        <a:xfrm>
          <a:off x="1104900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76200</xdr:colOff>
      <xdr:row>93</xdr:row>
      <xdr:rowOff>3464</xdr:rowOff>
    </xdr:to>
    <xdr:sp macro="" textlink="">
      <xdr:nvSpPr>
        <xdr:cNvPr id="442" name="Text Box 248">
          <a:extLst>
            <a:ext uri="{FF2B5EF4-FFF2-40B4-BE49-F238E27FC236}">
              <a16:creationId xmlns:a16="http://schemas.microsoft.com/office/drawing/2014/main" id="{70B0B6E6-2BEC-41B7-9514-194E299F77BB}"/>
            </a:ext>
          </a:extLst>
        </xdr:cNvPr>
        <xdr:cNvSpPr txBox="1">
          <a:spLocks noChangeArrowheads="1"/>
        </xdr:cNvSpPr>
      </xdr:nvSpPr>
      <xdr:spPr bwMode="auto">
        <a:xfrm>
          <a:off x="1104900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76200</xdr:colOff>
      <xdr:row>93</xdr:row>
      <xdr:rowOff>3464</xdr:rowOff>
    </xdr:to>
    <xdr:sp macro="" textlink="">
      <xdr:nvSpPr>
        <xdr:cNvPr id="443" name="Text Box 249">
          <a:extLst>
            <a:ext uri="{FF2B5EF4-FFF2-40B4-BE49-F238E27FC236}">
              <a16:creationId xmlns:a16="http://schemas.microsoft.com/office/drawing/2014/main" id="{60F91A6B-BC60-4D1F-B04B-96B8D94B97D5}"/>
            </a:ext>
          </a:extLst>
        </xdr:cNvPr>
        <xdr:cNvSpPr txBox="1">
          <a:spLocks noChangeArrowheads="1"/>
        </xdr:cNvSpPr>
      </xdr:nvSpPr>
      <xdr:spPr bwMode="auto">
        <a:xfrm>
          <a:off x="1104900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76200</xdr:colOff>
      <xdr:row>95</xdr:row>
      <xdr:rowOff>3463</xdr:rowOff>
    </xdr:to>
    <xdr:sp macro="" textlink="">
      <xdr:nvSpPr>
        <xdr:cNvPr id="444" name="Text Box 250">
          <a:extLst>
            <a:ext uri="{FF2B5EF4-FFF2-40B4-BE49-F238E27FC236}">
              <a16:creationId xmlns:a16="http://schemas.microsoft.com/office/drawing/2014/main" id="{37098070-627E-4514-A19D-C448F9FE39AC}"/>
            </a:ext>
          </a:extLst>
        </xdr:cNvPr>
        <xdr:cNvSpPr txBox="1">
          <a:spLocks noChangeArrowheads="1"/>
        </xdr:cNvSpPr>
      </xdr:nvSpPr>
      <xdr:spPr bwMode="auto">
        <a:xfrm>
          <a:off x="1104900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76200</xdr:colOff>
      <xdr:row>95</xdr:row>
      <xdr:rowOff>3463</xdr:rowOff>
    </xdr:to>
    <xdr:sp macro="" textlink="">
      <xdr:nvSpPr>
        <xdr:cNvPr id="445" name="Text Box 251">
          <a:extLst>
            <a:ext uri="{FF2B5EF4-FFF2-40B4-BE49-F238E27FC236}">
              <a16:creationId xmlns:a16="http://schemas.microsoft.com/office/drawing/2014/main" id="{D6B7CCBA-FC95-4C33-BBF2-31E490FCB862}"/>
            </a:ext>
          </a:extLst>
        </xdr:cNvPr>
        <xdr:cNvSpPr txBox="1">
          <a:spLocks noChangeArrowheads="1"/>
        </xdr:cNvSpPr>
      </xdr:nvSpPr>
      <xdr:spPr bwMode="auto">
        <a:xfrm>
          <a:off x="1104900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76200</xdr:colOff>
      <xdr:row>97</xdr:row>
      <xdr:rowOff>3463</xdr:rowOff>
    </xdr:to>
    <xdr:sp macro="" textlink="">
      <xdr:nvSpPr>
        <xdr:cNvPr id="446" name="Text Box 252">
          <a:extLst>
            <a:ext uri="{FF2B5EF4-FFF2-40B4-BE49-F238E27FC236}">
              <a16:creationId xmlns:a16="http://schemas.microsoft.com/office/drawing/2014/main" id="{D94AB52C-1480-437A-9647-1791357873D9}"/>
            </a:ext>
          </a:extLst>
        </xdr:cNvPr>
        <xdr:cNvSpPr txBox="1">
          <a:spLocks noChangeArrowheads="1"/>
        </xdr:cNvSpPr>
      </xdr:nvSpPr>
      <xdr:spPr bwMode="auto">
        <a:xfrm>
          <a:off x="1104900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76200</xdr:colOff>
      <xdr:row>97</xdr:row>
      <xdr:rowOff>3463</xdr:rowOff>
    </xdr:to>
    <xdr:sp macro="" textlink="">
      <xdr:nvSpPr>
        <xdr:cNvPr id="447" name="Text Box 253">
          <a:extLst>
            <a:ext uri="{FF2B5EF4-FFF2-40B4-BE49-F238E27FC236}">
              <a16:creationId xmlns:a16="http://schemas.microsoft.com/office/drawing/2014/main" id="{03484DBB-46A8-4F9F-8069-1762636C43BC}"/>
            </a:ext>
          </a:extLst>
        </xdr:cNvPr>
        <xdr:cNvSpPr txBox="1">
          <a:spLocks noChangeArrowheads="1"/>
        </xdr:cNvSpPr>
      </xdr:nvSpPr>
      <xdr:spPr bwMode="auto">
        <a:xfrm>
          <a:off x="1104900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76200</xdr:colOff>
      <xdr:row>99</xdr:row>
      <xdr:rowOff>3463</xdr:rowOff>
    </xdr:to>
    <xdr:sp macro="" textlink="">
      <xdr:nvSpPr>
        <xdr:cNvPr id="448" name="Text Box 254">
          <a:extLst>
            <a:ext uri="{FF2B5EF4-FFF2-40B4-BE49-F238E27FC236}">
              <a16:creationId xmlns:a16="http://schemas.microsoft.com/office/drawing/2014/main" id="{B3B55A42-5303-47F5-A391-4F29309C757D}"/>
            </a:ext>
          </a:extLst>
        </xdr:cNvPr>
        <xdr:cNvSpPr txBox="1">
          <a:spLocks noChangeArrowheads="1"/>
        </xdr:cNvSpPr>
      </xdr:nvSpPr>
      <xdr:spPr bwMode="auto">
        <a:xfrm>
          <a:off x="1104900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76200</xdr:colOff>
      <xdr:row>99</xdr:row>
      <xdr:rowOff>3463</xdr:rowOff>
    </xdr:to>
    <xdr:sp macro="" textlink="">
      <xdr:nvSpPr>
        <xdr:cNvPr id="449" name="Text Box 255">
          <a:extLst>
            <a:ext uri="{FF2B5EF4-FFF2-40B4-BE49-F238E27FC236}">
              <a16:creationId xmlns:a16="http://schemas.microsoft.com/office/drawing/2014/main" id="{821BED75-10EC-4322-848F-0C42D12084F3}"/>
            </a:ext>
          </a:extLst>
        </xdr:cNvPr>
        <xdr:cNvSpPr txBox="1">
          <a:spLocks noChangeArrowheads="1"/>
        </xdr:cNvSpPr>
      </xdr:nvSpPr>
      <xdr:spPr bwMode="auto">
        <a:xfrm>
          <a:off x="1104900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3465</xdr:rowOff>
    </xdr:to>
    <xdr:sp macro="" textlink="">
      <xdr:nvSpPr>
        <xdr:cNvPr id="450" name="Text Box 256">
          <a:extLst>
            <a:ext uri="{FF2B5EF4-FFF2-40B4-BE49-F238E27FC236}">
              <a16:creationId xmlns:a16="http://schemas.microsoft.com/office/drawing/2014/main" id="{109F2D38-14FF-419D-8F4A-32888CA6579D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3465</xdr:rowOff>
    </xdr:to>
    <xdr:sp macro="" textlink="">
      <xdr:nvSpPr>
        <xdr:cNvPr id="451" name="Text Box 257">
          <a:extLst>
            <a:ext uri="{FF2B5EF4-FFF2-40B4-BE49-F238E27FC236}">
              <a16:creationId xmlns:a16="http://schemas.microsoft.com/office/drawing/2014/main" id="{A1B697D9-A5F3-4731-B6AD-DC2A00C3DDFC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452" name="Text Box 258">
          <a:extLst>
            <a:ext uri="{FF2B5EF4-FFF2-40B4-BE49-F238E27FC236}">
              <a16:creationId xmlns:a16="http://schemas.microsoft.com/office/drawing/2014/main" id="{E65B20CB-03FF-4E3A-9425-A1BC6CD4D49D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453" name="Text Box 259">
          <a:extLst>
            <a:ext uri="{FF2B5EF4-FFF2-40B4-BE49-F238E27FC236}">
              <a16:creationId xmlns:a16="http://schemas.microsoft.com/office/drawing/2014/main" id="{7A0C97F0-92AF-42FB-8E25-56F8F98E9982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274</xdr:row>
      <xdr:rowOff>0</xdr:rowOff>
    </xdr:from>
    <xdr:to>
      <xdr:col>3</xdr:col>
      <xdr:colOff>76200</xdr:colOff>
      <xdr:row>275</xdr:row>
      <xdr:rowOff>3464</xdr:rowOff>
    </xdr:to>
    <xdr:sp macro="" textlink="">
      <xdr:nvSpPr>
        <xdr:cNvPr id="454" name="Text Box 260">
          <a:extLst>
            <a:ext uri="{FF2B5EF4-FFF2-40B4-BE49-F238E27FC236}">
              <a16:creationId xmlns:a16="http://schemas.microsoft.com/office/drawing/2014/main" id="{67F3EB9A-5BD5-4BE1-9AA6-4AE27ACB7C47}"/>
            </a:ext>
          </a:extLst>
        </xdr:cNvPr>
        <xdr:cNvSpPr txBox="1">
          <a:spLocks noChangeArrowheads="1"/>
        </xdr:cNvSpPr>
      </xdr:nvSpPr>
      <xdr:spPr bwMode="auto">
        <a:xfrm>
          <a:off x="11049000" y="58645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76200</xdr:colOff>
      <xdr:row>278</xdr:row>
      <xdr:rowOff>3464</xdr:rowOff>
    </xdr:to>
    <xdr:sp macro="" textlink="">
      <xdr:nvSpPr>
        <xdr:cNvPr id="455" name="Text Box 261">
          <a:extLst>
            <a:ext uri="{FF2B5EF4-FFF2-40B4-BE49-F238E27FC236}">
              <a16:creationId xmlns:a16="http://schemas.microsoft.com/office/drawing/2014/main" id="{C216EC96-9B26-4041-8E1C-9BC4EF7B4356}"/>
            </a:ext>
          </a:extLst>
        </xdr:cNvPr>
        <xdr:cNvSpPr txBox="1">
          <a:spLocks noChangeArrowheads="1"/>
        </xdr:cNvSpPr>
      </xdr:nvSpPr>
      <xdr:spPr bwMode="auto">
        <a:xfrm>
          <a:off x="1104900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76200</xdr:colOff>
      <xdr:row>278</xdr:row>
      <xdr:rowOff>3464</xdr:rowOff>
    </xdr:to>
    <xdr:sp macro="" textlink="">
      <xdr:nvSpPr>
        <xdr:cNvPr id="456" name="Text Box 262">
          <a:extLst>
            <a:ext uri="{FF2B5EF4-FFF2-40B4-BE49-F238E27FC236}">
              <a16:creationId xmlns:a16="http://schemas.microsoft.com/office/drawing/2014/main" id="{276A5EDA-FC1B-4B0E-BBF7-B767808657C9}"/>
            </a:ext>
          </a:extLst>
        </xdr:cNvPr>
        <xdr:cNvSpPr txBox="1">
          <a:spLocks noChangeArrowheads="1"/>
        </xdr:cNvSpPr>
      </xdr:nvSpPr>
      <xdr:spPr bwMode="auto">
        <a:xfrm>
          <a:off x="1104900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278</xdr:row>
      <xdr:rowOff>0</xdr:rowOff>
    </xdr:from>
    <xdr:to>
      <xdr:col>3</xdr:col>
      <xdr:colOff>76200</xdr:colOff>
      <xdr:row>279</xdr:row>
      <xdr:rowOff>3463</xdr:rowOff>
    </xdr:to>
    <xdr:sp macro="" textlink="">
      <xdr:nvSpPr>
        <xdr:cNvPr id="457" name="Text Box 263">
          <a:extLst>
            <a:ext uri="{FF2B5EF4-FFF2-40B4-BE49-F238E27FC236}">
              <a16:creationId xmlns:a16="http://schemas.microsoft.com/office/drawing/2014/main" id="{C9D7A09E-FFE5-4019-9835-B7502DD49050}"/>
            </a:ext>
          </a:extLst>
        </xdr:cNvPr>
        <xdr:cNvSpPr txBox="1">
          <a:spLocks noChangeArrowheads="1"/>
        </xdr:cNvSpPr>
      </xdr:nvSpPr>
      <xdr:spPr bwMode="auto">
        <a:xfrm>
          <a:off x="1104900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76200</xdr:colOff>
      <xdr:row>280</xdr:row>
      <xdr:rowOff>245918</xdr:rowOff>
    </xdr:to>
    <xdr:sp macro="" textlink="">
      <xdr:nvSpPr>
        <xdr:cNvPr id="458" name="Text Box 265">
          <a:extLst>
            <a:ext uri="{FF2B5EF4-FFF2-40B4-BE49-F238E27FC236}">
              <a16:creationId xmlns:a16="http://schemas.microsoft.com/office/drawing/2014/main" id="{73C691E4-C9EE-4D1F-8768-29191CA6386A}"/>
            </a:ext>
          </a:extLst>
        </xdr:cNvPr>
        <xdr:cNvSpPr txBox="1">
          <a:spLocks noChangeArrowheads="1"/>
        </xdr:cNvSpPr>
      </xdr:nvSpPr>
      <xdr:spPr bwMode="auto">
        <a:xfrm>
          <a:off x="1104900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76200</xdr:colOff>
      <xdr:row>280</xdr:row>
      <xdr:rowOff>245918</xdr:rowOff>
    </xdr:to>
    <xdr:sp macro="" textlink="">
      <xdr:nvSpPr>
        <xdr:cNvPr id="459" name="Text Box 266">
          <a:extLst>
            <a:ext uri="{FF2B5EF4-FFF2-40B4-BE49-F238E27FC236}">
              <a16:creationId xmlns:a16="http://schemas.microsoft.com/office/drawing/2014/main" id="{913BCC6A-B6FF-4AA7-8373-128A92485C9D}"/>
            </a:ext>
          </a:extLst>
        </xdr:cNvPr>
        <xdr:cNvSpPr txBox="1">
          <a:spLocks noChangeArrowheads="1"/>
        </xdr:cNvSpPr>
      </xdr:nvSpPr>
      <xdr:spPr bwMode="auto">
        <a:xfrm>
          <a:off x="1104900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76200</xdr:colOff>
      <xdr:row>283</xdr:row>
      <xdr:rowOff>3465</xdr:rowOff>
    </xdr:to>
    <xdr:sp macro="" textlink="">
      <xdr:nvSpPr>
        <xdr:cNvPr id="460" name="Text Box 267">
          <a:extLst>
            <a:ext uri="{FF2B5EF4-FFF2-40B4-BE49-F238E27FC236}">
              <a16:creationId xmlns:a16="http://schemas.microsoft.com/office/drawing/2014/main" id="{A17BD126-E407-4032-93AC-9626DFEB0CBA}"/>
            </a:ext>
          </a:extLst>
        </xdr:cNvPr>
        <xdr:cNvSpPr txBox="1">
          <a:spLocks noChangeArrowheads="1"/>
        </xdr:cNvSpPr>
      </xdr:nvSpPr>
      <xdr:spPr bwMode="auto">
        <a:xfrm>
          <a:off x="1104900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76200</xdr:colOff>
      <xdr:row>283</xdr:row>
      <xdr:rowOff>3465</xdr:rowOff>
    </xdr:to>
    <xdr:sp macro="" textlink="">
      <xdr:nvSpPr>
        <xdr:cNvPr id="461" name="Text Box 268">
          <a:extLst>
            <a:ext uri="{FF2B5EF4-FFF2-40B4-BE49-F238E27FC236}">
              <a16:creationId xmlns:a16="http://schemas.microsoft.com/office/drawing/2014/main" id="{60FADCEB-72E6-4D5D-92F8-1F1851D9F12B}"/>
            </a:ext>
          </a:extLst>
        </xdr:cNvPr>
        <xdr:cNvSpPr txBox="1">
          <a:spLocks noChangeArrowheads="1"/>
        </xdr:cNvSpPr>
      </xdr:nvSpPr>
      <xdr:spPr bwMode="auto">
        <a:xfrm>
          <a:off x="1104900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76200</xdr:colOff>
      <xdr:row>285</xdr:row>
      <xdr:rowOff>3464</xdr:rowOff>
    </xdr:to>
    <xdr:sp macro="" textlink="">
      <xdr:nvSpPr>
        <xdr:cNvPr id="462" name="Text Box 269">
          <a:extLst>
            <a:ext uri="{FF2B5EF4-FFF2-40B4-BE49-F238E27FC236}">
              <a16:creationId xmlns:a16="http://schemas.microsoft.com/office/drawing/2014/main" id="{97CDBF4B-6F0C-4488-99D9-1E8A45BEC914}"/>
            </a:ext>
          </a:extLst>
        </xdr:cNvPr>
        <xdr:cNvSpPr txBox="1">
          <a:spLocks noChangeArrowheads="1"/>
        </xdr:cNvSpPr>
      </xdr:nvSpPr>
      <xdr:spPr bwMode="auto">
        <a:xfrm>
          <a:off x="1104900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76200</xdr:colOff>
      <xdr:row>285</xdr:row>
      <xdr:rowOff>3464</xdr:rowOff>
    </xdr:to>
    <xdr:sp macro="" textlink="">
      <xdr:nvSpPr>
        <xdr:cNvPr id="463" name="Text Box 270">
          <a:extLst>
            <a:ext uri="{FF2B5EF4-FFF2-40B4-BE49-F238E27FC236}">
              <a16:creationId xmlns:a16="http://schemas.microsoft.com/office/drawing/2014/main" id="{2B8F4FBD-D1B5-4C8F-8615-9C2632A334E8}"/>
            </a:ext>
          </a:extLst>
        </xdr:cNvPr>
        <xdr:cNvSpPr txBox="1">
          <a:spLocks noChangeArrowheads="1"/>
        </xdr:cNvSpPr>
      </xdr:nvSpPr>
      <xdr:spPr bwMode="auto">
        <a:xfrm>
          <a:off x="1104900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76200</xdr:colOff>
      <xdr:row>288</xdr:row>
      <xdr:rowOff>3464</xdr:rowOff>
    </xdr:to>
    <xdr:sp macro="" textlink="">
      <xdr:nvSpPr>
        <xdr:cNvPr id="464" name="Text Box 271">
          <a:extLst>
            <a:ext uri="{FF2B5EF4-FFF2-40B4-BE49-F238E27FC236}">
              <a16:creationId xmlns:a16="http://schemas.microsoft.com/office/drawing/2014/main" id="{A03483FD-A857-4E12-BFFA-DB80B8032836}"/>
            </a:ext>
          </a:extLst>
        </xdr:cNvPr>
        <xdr:cNvSpPr txBox="1">
          <a:spLocks noChangeArrowheads="1"/>
        </xdr:cNvSpPr>
      </xdr:nvSpPr>
      <xdr:spPr bwMode="auto">
        <a:xfrm>
          <a:off x="1104900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76200</xdr:colOff>
      <xdr:row>288</xdr:row>
      <xdr:rowOff>3464</xdr:rowOff>
    </xdr:to>
    <xdr:sp macro="" textlink="">
      <xdr:nvSpPr>
        <xdr:cNvPr id="465" name="Text Box 272">
          <a:extLst>
            <a:ext uri="{FF2B5EF4-FFF2-40B4-BE49-F238E27FC236}">
              <a16:creationId xmlns:a16="http://schemas.microsoft.com/office/drawing/2014/main" id="{E031E8C1-149C-48C5-B52F-BBD47A445818}"/>
            </a:ext>
          </a:extLst>
        </xdr:cNvPr>
        <xdr:cNvSpPr txBox="1">
          <a:spLocks noChangeArrowheads="1"/>
        </xdr:cNvSpPr>
      </xdr:nvSpPr>
      <xdr:spPr bwMode="auto">
        <a:xfrm>
          <a:off x="1104900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76200</xdr:colOff>
      <xdr:row>289</xdr:row>
      <xdr:rowOff>3463</xdr:rowOff>
    </xdr:to>
    <xdr:sp macro="" textlink="">
      <xdr:nvSpPr>
        <xdr:cNvPr id="466" name="Text Box 273">
          <a:extLst>
            <a:ext uri="{FF2B5EF4-FFF2-40B4-BE49-F238E27FC236}">
              <a16:creationId xmlns:a16="http://schemas.microsoft.com/office/drawing/2014/main" id="{33A08E46-6A4C-4CE4-B569-43D080F5FB6E}"/>
            </a:ext>
          </a:extLst>
        </xdr:cNvPr>
        <xdr:cNvSpPr txBox="1">
          <a:spLocks noChangeArrowheads="1"/>
        </xdr:cNvSpPr>
      </xdr:nvSpPr>
      <xdr:spPr bwMode="auto">
        <a:xfrm>
          <a:off x="1104900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76200</xdr:colOff>
      <xdr:row>292</xdr:row>
      <xdr:rowOff>3463</xdr:rowOff>
    </xdr:to>
    <xdr:sp macro="" textlink="">
      <xdr:nvSpPr>
        <xdr:cNvPr id="467" name="Text Box 275">
          <a:extLst>
            <a:ext uri="{FF2B5EF4-FFF2-40B4-BE49-F238E27FC236}">
              <a16:creationId xmlns:a16="http://schemas.microsoft.com/office/drawing/2014/main" id="{3DBED535-32E9-4123-B9D9-7D1D76FA5B90}"/>
            </a:ext>
          </a:extLst>
        </xdr:cNvPr>
        <xdr:cNvSpPr txBox="1">
          <a:spLocks noChangeArrowheads="1"/>
        </xdr:cNvSpPr>
      </xdr:nvSpPr>
      <xdr:spPr bwMode="auto">
        <a:xfrm>
          <a:off x="1104900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76200</xdr:colOff>
      <xdr:row>292</xdr:row>
      <xdr:rowOff>3463</xdr:rowOff>
    </xdr:to>
    <xdr:sp macro="" textlink="">
      <xdr:nvSpPr>
        <xdr:cNvPr id="468" name="Text Box 276">
          <a:extLst>
            <a:ext uri="{FF2B5EF4-FFF2-40B4-BE49-F238E27FC236}">
              <a16:creationId xmlns:a16="http://schemas.microsoft.com/office/drawing/2014/main" id="{A6870A54-AFE9-4B5A-9BEF-789261ABF1C4}"/>
            </a:ext>
          </a:extLst>
        </xdr:cNvPr>
        <xdr:cNvSpPr txBox="1">
          <a:spLocks noChangeArrowheads="1"/>
        </xdr:cNvSpPr>
      </xdr:nvSpPr>
      <xdr:spPr bwMode="auto">
        <a:xfrm>
          <a:off x="1104900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76200</xdr:colOff>
      <xdr:row>293</xdr:row>
      <xdr:rowOff>3463</xdr:rowOff>
    </xdr:to>
    <xdr:sp macro="" textlink="">
      <xdr:nvSpPr>
        <xdr:cNvPr id="469" name="Text Box 277">
          <a:extLst>
            <a:ext uri="{FF2B5EF4-FFF2-40B4-BE49-F238E27FC236}">
              <a16:creationId xmlns:a16="http://schemas.microsoft.com/office/drawing/2014/main" id="{832B041C-F442-45FD-81FD-735833A8C745}"/>
            </a:ext>
          </a:extLst>
        </xdr:cNvPr>
        <xdr:cNvSpPr txBox="1">
          <a:spLocks noChangeArrowheads="1"/>
        </xdr:cNvSpPr>
      </xdr:nvSpPr>
      <xdr:spPr bwMode="auto">
        <a:xfrm>
          <a:off x="1104900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76200</xdr:colOff>
      <xdr:row>293</xdr:row>
      <xdr:rowOff>3463</xdr:rowOff>
    </xdr:to>
    <xdr:sp macro="" textlink="">
      <xdr:nvSpPr>
        <xdr:cNvPr id="470" name="Text Box 278">
          <a:extLst>
            <a:ext uri="{FF2B5EF4-FFF2-40B4-BE49-F238E27FC236}">
              <a16:creationId xmlns:a16="http://schemas.microsoft.com/office/drawing/2014/main" id="{30F152F4-BCF2-45F5-B0DE-9220F9A53E27}"/>
            </a:ext>
          </a:extLst>
        </xdr:cNvPr>
        <xdr:cNvSpPr txBox="1">
          <a:spLocks noChangeArrowheads="1"/>
        </xdr:cNvSpPr>
      </xdr:nvSpPr>
      <xdr:spPr bwMode="auto">
        <a:xfrm>
          <a:off x="1104900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76200</xdr:colOff>
      <xdr:row>295</xdr:row>
      <xdr:rowOff>3463</xdr:rowOff>
    </xdr:to>
    <xdr:sp macro="" textlink="">
      <xdr:nvSpPr>
        <xdr:cNvPr id="471" name="Text Box 279">
          <a:extLst>
            <a:ext uri="{FF2B5EF4-FFF2-40B4-BE49-F238E27FC236}">
              <a16:creationId xmlns:a16="http://schemas.microsoft.com/office/drawing/2014/main" id="{82D51D18-378F-4896-8970-7C6180E801D8}"/>
            </a:ext>
          </a:extLst>
        </xdr:cNvPr>
        <xdr:cNvSpPr txBox="1">
          <a:spLocks noChangeArrowheads="1"/>
        </xdr:cNvSpPr>
      </xdr:nvSpPr>
      <xdr:spPr bwMode="auto">
        <a:xfrm>
          <a:off x="1104900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76200</xdr:colOff>
      <xdr:row>295</xdr:row>
      <xdr:rowOff>3463</xdr:rowOff>
    </xdr:to>
    <xdr:sp macro="" textlink="">
      <xdr:nvSpPr>
        <xdr:cNvPr id="472" name="Text Box 280">
          <a:extLst>
            <a:ext uri="{FF2B5EF4-FFF2-40B4-BE49-F238E27FC236}">
              <a16:creationId xmlns:a16="http://schemas.microsoft.com/office/drawing/2014/main" id="{254C3D3E-595D-4532-9EC5-6263A76AE8FB}"/>
            </a:ext>
          </a:extLst>
        </xdr:cNvPr>
        <xdr:cNvSpPr txBox="1">
          <a:spLocks noChangeArrowheads="1"/>
        </xdr:cNvSpPr>
      </xdr:nvSpPr>
      <xdr:spPr bwMode="auto">
        <a:xfrm>
          <a:off x="1104900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76200</xdr:colOff>
      <xdr:row>297</xdr:row>
      <xdr:rowOff>3464</xdr:rowOff>
    </xdr:to>
    <xdr:sp macro="" textlink="">
      <xdr:nvSpPr>
        <xdr:cNvPr id="473" name="Text Box 281">
          <a:extLst>
            <a:ext uri="{FF2B5EF4-FFF2-40B4-BE49-F238E27FC236}">
              <a16:creationId xmlns:a16="http://schemas.microsoft.com/office/drawing/2014/main" id="{EFCBA11E-E21C-4714-AF36-FE76C4E7E801}"/>
            </a:ext>
          </a:extLst>
        </xdr:cNvPr>
        <xdr:cNvSpPr txBox="1">
          <a:spLocks noChangeArrowheads="1"/>
        </xdr:cNvSpPr>
      </xdr:nvSpPr>
      <xdr:spPr bwMode="auto">
        <a:xfrm>
          <a:off x="1104900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76200</xdr:colOff>
      <xdr:row>297</xdr:row>
      <xdr:rowOff>3464</xdr:rowOff>
    </xdr:to>
    <xdr:sp macro="" textlink="">
      <xdr:nvSpPr>
        <xdr:cNvPr id="474" name="Text Box 282">
          <a:extLst>
            <a:ext uri="{FF2B5EF4-FFF2-40B4-BE49-F238E27FC236}">
              <a16:creationId xmlns:a16="http://schemas.microsoft.com/office/drawing/2014/main" id="{C8E94E9D-6FDA-4B61-86E2-FAF0D509BF1D}"/>
            </a:ext>
          </a:extLst>
        </xdr:cNvPr>
        <xdr:cNvSpPr txBox="1">
          <a:spLocks noChangeArrowheads="1"/>
        </xdr:cNvSpPr>
      </xdr:nvSpPr>
      <xdr:spPr bwMode="auto">
        <a:xfrm>
          <a:off x="1104900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475" name="Text Box 283">
          <a:extLst>
            <a:ext uri="{FF2B5EF4-FFF2-40B4-BE49-F238E27FC236}">
              <a16:creationId xmlns:a16="http://schemas.microsoft.com/office/drawing/2014/main" id="{83186C3F-5B53-4A1F-B81F-03005AD3E7C1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476" name="Text Box 284">
          <a:extLst>
            <a:ext uri="{FF2B5EF4-FFF2-40B4-BE49-F238E27FC236}">
              <a16:creationId xmlns:a16="http://schemas.microsoft.com/office/drawing/2014/main" id="{8BD498A3-4E9F-4D54-8C0A-2EEA1B7B4C25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349</xdr:row>
      <xdr:rowOff>0</xdr:rowOff>
    </xdr:from>
    <xdr:to>
      <xdr:col>3</xdr:col>
      <xdr:colOff>76200</xdr:colOff>
      <xdr:row>350</xdr:row>
      <xdr:rowOff>3463</xdr:rowOff>
    </xdr:to>
    <xdr:sp macro="" textlink="">
      <xdr:nvSpPr>
        <xdr:cNvPr id="477" name="Text Box 285">
          <a:extLst>
            <a:ext uri="{FF2B5EF4-FFF2-40B4-BE49-F238E27FC236}">
              <a16:creationId xmlns:a16="http://schemas.microsoft.com/office/drawing/2014/main" id="{659C5DB2-7899-4DC5-AFDC-C2CD21D79F3A}"/>
            </a:ext>
          </a:extLst>
        </xdr:cNvPr>
        <xdr:cNvSpPr txBox="1">
          <a:spLocks noChangeArrowheads="1"/>
        </xdr:cNvSpPr>
      </xdr:nvSpPr>
      <xdr:spPr bwMode="auto">
        <a:xfrm>
          <a:off x="11049000" y="73980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3463</xdr:rowOff>
    </xdr:to>
    <xdr:sp macro="" textlink="">
      <xdr:nvSpPr>
        <xdr:cNvPr id="478" name="Text Box 286">
          <a:extLst>
            <a:ext uri="{FF2B5EF4-FFF2-40B4-BE49-F238E27FC236}">
              <a16:creationId xmlns:a16="http://schemas.microsoft.com/office/drawing/2014/main" id="{96830E82-A6CF-486E-B27A-2737CD169F41}"/>
            </a:ext>
          </a:extLst>
        </xdr:cNvPr>
        <xdr:cNvSpPr txBox="1">
          <a:spLocks noChangeArrowheads="1"/>
        </xdr:cNvSpPr>
      </xdr:nvSpPr>
      <xdr:spPr bwMode="auto">
        <a:xfrm>
          <a:off x="11049000" y="83181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438</xdr:row>
      <xdr:rowOff>0</xdr:rowOff>
    </xdr:from>
    <xdr:to>
      <xdr:col>3</xdr:col>
      <xdr:colOff>76200</xdr:colOff>
      <xdr:row>439</xdr:row>
      <xdr:rowOff>3464</xdr:rowOff>
    </xdr:to>
    <xdr:sp macro="" textlink="">
      <xdr:nvSpPr>
        <xdr:cNvPr id="479" name="Text Box 287">
          <a:extLst>
            <a:ext uri="{FF2B5EF4-FFF2-40B4-BE49-F238E27FC236}">
              <a16:creationId xmlns:a16="http://schemas.microsoft.com/office/drawing/2014/main" id="{E263EDFF-EB8F-4FCF-B23A-FD67E5F561C0}"/>
            </a:ext>
          </a:extLst>
        </xdr:cNvPr>
        <xdr:cNvSpPr txBox="1">
          <a:spLocks noChangeArrowheads="1"/>
        </xdr:cNvSpPr>
      </xdr:nvSpPr>
      <xdr:spPr bwMode="auto">
        <a:xfrm>
          <a:off x="11049000" y="93478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390</xdr:row>
      <xdr:rowOff>0</xdr:rowOff>
    </xdr:from>
    <xdr:to>
      <xdr:col>3</xdr:col>
      <xdr:colOff>76200</xdr:colOff>
      <xdr:row>391</xdr:row>
      <xdr:rowOff>3463</xdr:rowOff>
    </xdr:to>
    <xdr:sp macro="" textlink="">
      <xdr:nvSpPr>
        <xdr:cNvPr id="480" name="Text Box 288">
          <a:extLst>
            <a:ext uri="{FF2B5EF4-FFF2-40B4-BE49-F238E27FC236}">
              <a16:creationId xmlns:a16="http://schemas.microsoft.com/office/drawing/2014/main" id="{C4743484-AB79-43EE-9E8F-7BBD9743BF28}"/>
            </a:ext>
          </a:extLst>
        </xdr:cNvPr>
        <xdr:cNvSpPr txBox="1">
          <a:spLocks noChangeArrowheads="1"/>
        </xdr:cNvSpPr>
      </xdr:nvSpPr>
      <xdr:spPr bwMode="auto">
        <a:xfrm>
          <a:off x="11049000" y="82962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437</xdr:row>
      <xdr:rowOff>0</xdr:rowOff>
    </xdr:from>
    <xdr:to>
      <xdr:col>3</xdr:col>
      <xdr:colOff>76200</xdr:colOff>
      <xdr:row>438</xdr:row>
      <xdr:rowOff>3463</xdr:rowOff>
    </xdr:to>
    <xdr:sp macro="" textlink="">
      <xdr:nvSpPr>
        <xdr:cNvPr id="481" name="Text Box 289">
          <a:extLst>
            <a:ext uri="{FF2B5EF4-FFF2-40B4-BE49-F238E27FC236}">
              <a16:creationId xmlns:a16="http://schemas.microsoft.com/office/drawing/2014/main" id="{B6040D36-C391-43CB-B7C7-0CACC6C8526F}"/>
            </a:ext>
          </a:extLst>
        </xdr:cNvPr>
        <xdr:cNvSpPr txBox="1">
          <a:spLocks noChangeArrowheads="1"/>
        </xdr:cNvSpPr>
      </xdr:nvSpPr>
      <xdr:spPr bwMode="auto">
        <a:xfrm>
          <a:off x="11049000" y="93259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349</xdr:row>
      <xdr:rowOff>0</xdr:rowOff>
    </xdr:from>
    <xdr:to>
      <xdr:col>3</xdr:col>
      <xdr:colOff>76200</xdr:colOff>
      <xdr:row>350</xdr:row>
      <xdr:rowOff>3463</xdr:rowOff>
    </xdr:to>
    <xdr:sp macro="" textlink="">
      <xdr:nvSpPr>
        <xdr:cNvPr id="482" name="Text Box 290">
          <a:extLst>
            <a:ext uri="{FF2B5EF4-FFF2-40B4-BE49-F238E27FC236}">
              <a16:creationId xmlns:a16="http://schemas.microsoft.com/office/drawing/2014/main" id="{6A19AE10-8369-4D07-9950-6AC02C0483E2}"/>
            </a:ext>
          </a:extLst>
        </xdr:cNvPr>
        <xdr:cNvSpPr txBox="1">
          <a:spLocks noChangeArrowheads="1"/>
        </xdr:cNvSpPr>
      </xdr:nvSpPr>
      <xdr:spPr bwMode="auto">
        <a:xfrm>
          <a:off x="11049000" y="73980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3463</xdr:rowOff>
    </xdr:to>
    <xdr:sp macro="" textlink="">
      <xdr:nvSpPr>
        <xdr:cNvPr id="483" name="Text Box 291">
          <a:extLst>
            <a:ext uri="{FF2B5EF4-FFF2-40B4-BE49-F238E27FC236}">
              <a16:creationId xmlns:a16="http://schemas.microsoft.com/office/drawing/2014/main" id="{745C6A6A-94E9-4B66-B574-E0DD2563D28E}"/>
            </a:ext>
          </a:extLst>
        </xdr:cNvPr>
        <xdr:cNvSpPr txBox="1">
          <a:spLocks noChangeArrowheads="1"/>
        </xdr:cNvSpPr>
      </xdr:nvSpPr>
      <xdr:spPr bwMode="auto">
        <a:xfrm>
          <a:off x="11049000" y="83181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438</xdr:row>
      <xdr:rowOff>0</xdr:rowOff>
    </xdr:from>
    <xdr:to>
      <xdr:col>3</xdr:col>
      <xdr:colOff>76200</xdr:colOff>
      <xdr:row>439</xdr:row>
      <xdr:rowOff>3464</xdr:rowOff>
    </xdr:to>
    <xdr:sp macro="" textlink="">
      <xdr:nvSpPr>
        <xdr:cNvPr id="484" name="Text Box 292">
          <a:extLst>
            <a:ext uri="{FF2B5EF4-FFF2-40B4-BE49-F238E27FC236}">
              <a16:creationId xmlns:a16="http://schemas.microsoft.com/office/drawing/2014/main" id="{CDE9270A-1259-43E3-9C47-CBE13DC14AD8}"/>
            </a:ext>
          </a:extLst>
        </xdr:cNvPr>
        <xdr:cNvSpPr txBox="1">
          <a:spLocks noChangeArrowheads="1"/>
        </xdr:cNvSpPr>
      </xdr:nvSpPr>
      <xdr:spPr bwMode="auto">
        <a:xfrm>
          <a:off x="11049000" y="93478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390</xdr:row>
      <xdr:rowOff>0</xdr:rowOff>
    </xdr:from>
    <xdr:to>
      <xdr:col>3</xdr:col>
      <xdr:colOff>76200</xdr:colOff>
      <xdr:row>391</xdr:row>
      <xdr:rowOff>3463</xdr:rowOff>
    </xdr:to>
    <xdr:sp macro="" textlink="">
      <xdr:nvSpPr>
        <xdr:cNvPr id="485" name="Text Box 293">
          <a:extLst>
            <a:ext uri="{FF2B5EF4-FFF2-40B4-BE49-F238E27FC236}">
              <a16:creationId xmlns:a16="http://schemas.microsoft.com/office/drawing/2014/main" id="{B60250CE-5D91-4F4B-847A-C40743587CA8}"/>
            </a:ext>
          </a:extLst>
        </xdr:cNvPr>
        <xdr:cNvSpPr txBox="1">
          <a:spLocks noChangeArrowheads="1"/>
        </xdr:cNvSpPr>
      </xdr:nvSpPr>
      <xdr:spPr bwMode="auto">
        <a:xfrm>
          <a:off x="11049000" y="82962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437</xdr:row>
      <xdr:rowOff>0</xdr:rowOff>
    </xdr:from>
    <xdr:to>
      <xdr:col>3</xdr:col>
      <xdr:colOff>76200</xdr:colOff>
      <xdr:row>438</xdr:row>
      <xdr:rowOff>3463</xdr:rowOff>
    </xdr:to>
    <xdr:sp macro="" textlink="">
      <xdr:nvSpPr>
        <xdr:cNvPr id="486" name="Text Box 294">
          <a:extLst>
            <a:ext uri="{FF2B5EF4-FFF2-40B4-BE49-F238E27FC236}">
              <a16:creationId xmlns:a16="http://schemas.microsoft.com/office/drawing/2014/main" id="{F332197B-2040-45DC-A1CE-918A96AB6848}"/>
            </a:ext>
          </a:extLst>
        </xdr:cNvPr>
        <xdr:cNvSpPr txBox="1">
          <a:spLocks noChangeArrowheads="1"/>
        </xdr:cNvSpPr>
      </xdr:nvSpPr>
      <xdr:spPr bwMode="auto">
        <a:xfrm>
          <a:off x="11049000" y="93259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76200</xdr:colOff>
      <xdr:row>449</xdr:row>
      <xdr:rowOff>3463</xdr:rowOff>
    </xdr:to>
    <xdr:sp macro="" textlink="">
      <xdr:nvSpPr>
        <xdr:cNvPr id="487" name="Text Box 295">
          <a:extLst>
            <a:ext uri="{FF2B5EF4-FFF2-40B4-BE49-F238E27FC236}">
              <a16:creationId xmlns:a16="http://schemas.microsoft.com/office/drawing/2014/main" id="{EE666149-8001-4893-A9E3-5BB6A26C9386}"/>
            </a:ext>
          </a:extLst>
        </xdr:cNvPr>
        <xdr:cNvSpPr txBox="1">
          <a:spLocks noChangeArrowheads="1"/>
        </xdr:cNvSpPr>
      </xdr:nvSpPr>
      <xdr:spPr bwMode="auto">
        <a:xfrm>
          <a:off x="11049000" y="95669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458</xdr:row>
      <xdr:rowOff>0</xdr:rowOff>
    </xdr:from>
    <xdr:to>
      <xdr:col>3</xdr:col>
      <xdr:colOff>76200</xdr:colOff>
      <xdr:row>459</xdr:row>
      <xdr:rowOff>3465</xdr:rowOff>
    </xdr:to>
    <xdr:sp macro="" textlink="">
      <xdr:nvSpPr>
        <xdr:cNvPr id="488" name="Text Box 296">
          <a:extLst>
            <a:ext uri="{FF2B5EF4-FFF2-40B4-BE49-F238E27FC236}">
              <a16:creationId xmlns:a16="http://schemas.microsoft.com/office/drawing/2014/main" id="{9FAEF3B6-9D89-4FDF-8EA2-F837811747FE}"/>
            </a:ext>
          </a:extLst>
        </xdr:cNvPr>
        <xdr:cNvSpPr txBox="1">
          <a:spLocks noChangeArrowheads="1"/>
        </xdr:cNvSpPr>
      </xdr:nvSpPr>
      <xdr:spPr bwMode="auto">
        <a:xfrm>
          <a:off x="11049000" y="97859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489</xdr:row>
      <xdr:rowOff>0</xdr:rowOff>
    </xdr:from>
    <xdr:to>
      <xdr:col>3</xdr:col>
      <xdr:colOff>76200</xdr:colOff>
      <xdr:row>489</xdr:row>
      <xdr:rowOff>240896</xdr:rowOff>
    </xdr:to>
    <xdr:sp macro="" textlink="">
      <xdr:nvSpPr>
        <xdr:cNvPr id="489" name="Text Box 297">
          <a:extLst>
            <a:ext uri="{FF2B5EF4-FFF2-40B4-BE49-F238E27FC236}">
              <a16:creationId xmlns:a16="http://schemas.microsoft.com/office/drawing/2014/main" id="{9347BC46-94D0-4592-8FE2-8D0D648252B5}"/>
            </a:ext>
          </a:extLst>
        </xdr:cNvPr>
        <xdr:cNvSpPr txBox="1">
          <a:spLocks noChangeArrowheads="1"/>
        </xdr:cNvSpPr>
      </xdr:nvSpPr>
      <xdr:spPr bwMode="auto">
        <a:xfrm>
          <a:off x="11049000" y="103651050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457</xdr:row>
      <xdr:rowOff>0</xdr:rowOff>
    </xdr:from>
    <xdr:to>
      <xdr:col>3</xdr:col>
      <xdr:colOff>76200</xdr:colOff>
      <xdr:row>458</xdr:row>
      <xdr:rowOff>3463</xdr:rowOff>
    </xdr:to>
    <xdr:sp macro="" textlink="">
      <xdr:nvSpPr>
        <xdr:cNvPr id="490" name="Text Box 298">
          <a:extLst>
            <a:ext uri="{FF2B5EF4-FFF2-40B4-BE49-F238E27FC236}">
              <a16:creationId xmlns:a16="http://schemas.microsoft.com/office/drawing/2014/main" id="{FEC1AC77-92D2-4701-B85E-7388616C0CFE}"/>
            </a:ext>
          </a:extLst>
        </xdr:cNvPr>
        <xdr:cNvSpPr txBox="1">
          <a:spLocks noChangeArrowheads="1"/>
        </xdr:cNvSpPr>
      </xdr:nvSpPr>
      <xdr:spPr bwMode="auto">
        <a:xfrm>
          <a:off x="11049000" y="97640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488</xdr:row>
      <xdr:rowOff>0</xdr:rowOff>
    </xdr:from>
    <xdr:to>
      <xdr:col>3</xdr:col>
      <xdr:colOff>76200</xdr:colOff>
      <xdr:row>488</xdr:row>
      <xdr:rowOff>240896</xdr:rowOff>
    </xdr:to>
    <xdr:sp macro="" textlink="">
      <xdr:nvSpPr>
        <xdr:cNvPr id="491" name="Text Box 299">
          <a:extLst>
            <a:ext uri="{FF2B5EF4-FFF2-40B4-BE49-F238E27FC236}">
              <a16:creationId xmlns:a16="http://schemas.microsoft.com/office/drawing/2014/main" id="{3BAF5F67-255C-44E2-AAC2-29750D193094}"/>
            </a:ext>
          </a:extLst>
        </xdr:cNvPr>
        <xdr:cNvSpPr txBox="1">
          <a:spLocks noChangeArrowheads="1"/>
        </xdr:cNvSpPr>
      </xdr:nvSpPr>
      <xdr:spPr bwMode="auto">
        <a:xfrm>
          <a:off x="11049000" y="103470075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76200</xdr:colOff>
      <xdr:row>449</xdr:row>
      <xdr:rowOff>3463</xdr:rowOff>
    </xdr:to>
    <xdr:sp macro="" textlink="">
      <xdr:nvSpPr>
        <xdr:cNvPr id="492" name="Text Box 300">
          <a:extLst>
            <a:ext uri="{FF2B5EF4-FFF2-40B4-BE49-F238E27FC236}">
              <a16:creationId xmlns:a16="http://schemas.microsoft.com/office/drawing/2014/main" id="{F4802459-9C20-44F7-9F70-F400F8BD756B}"/>
            </a:ext>
          </a:extLst>
        </xdr:cNvPr>
        <xdr:cNvSpPr txBox="1">
          <a:spLocks noChangeArrowheads="1"/>
        </xdr:cNvSpPr>
      </xdr:nvSpPr>
      <xdr:spPr bwMode="auto">
        <a:xfrm>
          <a:off x="11049000" y="95669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458</xdr:row>
      <xdr:rowOff>0</xdr:rowOff>
    </xdr:from>
    <xdr:to>
      <xdr:col>3</xdr:col>
      <xdr:colOff>76200</xdr:colOff>
      <xdr:row>459</xdr:row>
      <xdr:rowOff>3465</xdr:rowOff>
    </xdr:to>
    <xdr:sp macro="" textlink="">
      <xdr:nvSpPr>
        <xdr:cNvPr id="493" name="Text Box 301">
          <a:extLst>
            <a:ext uri="{FF2B5EF4-FFF2-40B4-BE49-F238E27FC236}">
              <a16:creationId xmlns:a16="http://schemas.microsoft.com/office/drawing/2014/main" id="{64C32B94-2E69-473A-9298-3B189E8DFF26}"/>
            </a:ext>
          </a:extLst>
        </xdr:cNvPr>
        <xdr:cNvSpPr txBox="1">
          <a:spLocks noChangeArrowheads="1"/>
        </xdr:cNvSpPr>
      </xdr:nvSpPr>
      <xdr:spPr bwMode="auto">
        <a:xfrm>
          <a:off x="11049000" y="97859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489</xdr:row>
      <xdr:rowOff>0</xdr:rowOff>
    </xdr:from>
    <xdr:to>
      <xdr:col>3</xdr:col>
      <xdr:colOff>76200</xdr:colOff>
      <xdr:row>489</xdr:row>
      <xdr:rowOff>240896</xdr:rowOff>
    </xdr:to>
    <xdr:sp macro="" textlink="">
      <xdr:nvSpPr>
        <xdr:cNvPr id="494" name="Text Box 302">
          <a:extLst>
            <a:ext uri="{FF2B5EF4-FFF2-40B4-BE49-F238E27FC236}">
              <a16:creationId xmlns:a16="http://schemas.microsoft.com/office/drawing/2014/main" id="{BD403DC1-F53E-4C77-84E2-E99BFD471855}"/>
            </a:ext>
          </a:extLst>
        </xdr:cNvPr>
        <xdr:cNvSpPr txBox="1">
          <a:spLocks noChangeArrowheads="1"/>
        </xdr:cNvSpPr>
      </xdr:nvSpPr>
      <xdr:spPr bwMode="auto">
        <a:xfrm>
          <a:off x="11049000" y="103651050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457</xdr:row>
      <xdr:rowOff>0</xdr:rowOff>
    </xdr:from>
    <xdr:to>
      <xdr:col>3</xdr:col>
      <xdr:colOff>76200</xdr:colOff>
      <xdr:row>458</xdr:row>
      <xdr:rowOff>3463</xdr:rowOff>
    </xdr:to>
    <xdr:sp macro="" textlink="">
      <xdr:nvSpPr>
        <xdr:cNvPr id="495" name="Text Box 303">
          <a:extLst>
            <a:ext uri="{FF2B5EF4-FFF2-40B4-BE49-F238E27FC236}">
              <a16:creationId xmlns:a16="http://schemas.microsoft.com/office/drawing/2014/main" id="{8AD4F806-7762-4578-A22C-F646E3DEB9FC}"/>
            </a:ext>
          </a:extLst>
        </xdr:cNvPr>
        <xdr:cNvSpPr txBox="1">
          <a:spLocks noChangeArrowheads="1"/>
        </xdr:cNvSpPr>
      </xdr:nvSpPr>
      <xdr:spPr bwMode="auto">
        <a:xfrm>
          <a:off x="11049000" y="97640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488</xdr:row>
      <xdr:rowOff>0</xdr:rowOff>
    </xdr:from>
    <xdr:to>
      <xdr:col>3</xdr:col>
      <xdr:colOff>76200</xdr:colOff>
      <xdr:row>488</xdr:row>
      <xdr:rowOff>240896</xdr:rowOff>
    </xdr:to>
    <xdr:sp macro="" textlink="">
      <xdr:nvSpPr>
        <xdr:cNvPr id="496" name="Text Box 304">
          <a:extLst>
            <a:ext uri="{FF2B5EF4-FFF2-40B4-BE49-F238E27FC236}">
              <a16:creationId xmlns:a16="http://schemas.microsoft.com/office/drawing/2014/main" id="{A800B6F8-BF73-4277-B9BE-918020E1246D}"/>
            </a:ext>
          </a:extLst>
        </xdr:cNvPr>
        <xdr:cNvSpPr txBox="1">
          <a:spLocks noChangeArrowheads="1"/>
        </xdr:cNvSpPr>
      </xdr:nvSpPr>
      <xdr:spPr bwMode="auto">
        <a:xfrm>
          <a:off x="11049000" y="103470075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100</xdr:row>
      <xdr:rowOff>0</xdr:rowOff>
    </xdr:from>
    <xdr:ext cx="76200" cy="263525"/>
    <xdr:sp macro="" textlink="">
      <xdr:nvSpPr>
        <xdr:cNvPr id="497" name="Text Box 129">
          <a:extLst>
            <a:ext uri="{FF2B5EF4-FFF2-40B4-BE49-F238E27FC236}">
              <a16:creationId xmlns:a16="http://schemas.microsoft.com/office/drawing/2014/main" id="{D273B769-7925-4041-B6B3-1D83EED36A63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3525"/>
    <xdr:sp macro="" textlink="">
      <xdr:nvSpPr>
        <xdr:cNvPr id="498" name="Text Box 130">
          <a:extLst>
            <a:ext uri="{FF2B5EF4-FFF2-40B4-BE49-F238E27FC236}">
              <a16:creationId xmlns:a16="http://schemas.microsoft.com/office/drawing/2014/main" id="{961C4BE3-FDC7-405A-BB70-41B82E905431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3525"/>
    <xdr:sp macro="" textlink="">
      <xdr:nvSpPr>
        <xdr:cNvPr id="499" name="Text Box 256">
          <a:extLst>
            <a:ext uri="{FF2B5EF4-FFF2-40B4-BE49-F238E27FC236}">
              <a16:creationId xmlns:a16="http://schemas.microsoft.com/office/drawing/2014/main" id="{E8C66768-3D3A-4A81-9379-D57A8511D0F0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3525"/>
    <xdr:sp macro="" textlink="">
      <xdr:nvSpPr>
        <xdr:cNvPr id="500" name="Text Box 257">
          <a:extLst>
            <a:ext uri="{FF2B5EF4-FFF2-40B4-BE49-F238E27FC236}">
              <a16:creationId xmlns:a16="http://schemas.microsoft.com/office/drawing/2014/main" id="{95057C74-E29D-4220-9FE1-EADC20DDB5CF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260350"/>
    <xdr:sp macro="" textlink="">
      <xdr:nvSpPr>
        <xdr:cNvPr id="501" name="Text Box 58">
          <a:extLst>
            <a:ext uri="{FF2B5EF4-FFF2-40B4-BE49-F238E27FC236}">
              <a16:creationId xmlns:a16="http://schemas.microsoft.com/office/drawing/2014/main" id="{46168CB4-4C7D-4E53-9E87-AC0E2C2707F0}"/>
            </a:ext>
          </a:extLst>
        </xdr:cNvPr>
        <xdr:cNvSpPr txBox="1">
          <a:spLocks noChangeArrowheads="1"/>
        </xdr:cNvSpPr>
      </xdr:nvSpPr>
      <xdr:spPr bwMode="auto">
        <a:xfrm>
          <a:off x="1104900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260350"/>
    <xdr:sp macro="" textlink="">
      <xdr:nvSpPr>
        <xdr:cNvPr id="502" name="Text Box 89">
          <a:extLst>
            <a:ext uri="{FF2B5EF4-FFF2-40B4-BE49-F238E27FC236}">
              <a16:creationId xmlns:a16="http://schemas.microsoft.com/office/drawing/2014/main" id="{C5CFD134-C024-4675-A8F2-413A5935C150}"/>
            </a:ext>
          </a:extLst>
        </xdr:cNvPr>
        <xdr:cNvSpPr txBox="1">
          <a:spLocks noChangeArrowheads="1"/>
        </xdr:cNvSpPr>
      </xdr:nvSpPr>
      <xdr:spPr bwMode="auto">
        <a:xfrm>
          <a:off x="1104900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0350"/>
    <xdr:sp macro="" textlink="">
      <xdr:nvSpPr>
        <xdr:cNvPr id="503" name="Text Box 127">
          <a:extLst>
            <a:ext uri="{FF2B5EF4-FFF2-40B4-BE49-F238E27FC236}">
              <a16:creationId xmlns:a16="http://schemas.microsoft.com/office/drawing/2014/main" id="{BC1E83DB-28DD-40C9-BE5C-78C1CCC03845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0350"/>
    <xdr:sp macro="" textlink="">
      <xdr:nvSpPr>
        <xdr:cNvPr id="504" name="Text Box 128">
          <a:extLst>
            <a:ext uri="{FF2B5EF4-FFF2-40B4-BE49-F238E27FC236}">
              <a16:creationId xmlns:a16="http://schemas.microsoft.com/office/drawing/2014/main" id="{C34EE626-20EF-4FA9-AE79-F11A2D1948FA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76200" cy="260350"/>
    <xdr:sp macro="" textlink="">
      <xdr:nvSpPr>
        <xdr:cNvPr id="505" name="Text Box 129">
          <a:extLst>
            <a:ext uri="{FF2B5EF4-FFF2-40B4-BE49-F238E27FC236}">
              <a16:creationId xmlns:a16="http://schemas.microsoft.com/office/drawing/2014/main" id="{37B4E2B2-1983-4193-8AD8-55F0FAFD041E}"/>
            </a:ext>
          </a:extLst>
        </xdr:cNvPr>
        <xdr:cNvSpPr txBox="1">
          <a:spLocks noChangeArrowheads="1"/>
        </xdr:cNvSpPr>
      </xdr:nvSpPr>
      <xdr:spPr bwMode="auto">
        <a:xfrm>
          <a:off x="1104900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76200" cy="260350"/>
    <xdr:sp macro="" textlink="">
      <xdr:nvSpPr>
        <xdr:cNvPr id="506" name="Text Box 130">
          <a:extLst>
            <a:ext uri="{FF2B5EF4-FFF2-40B4-BE49-F238E27FC236}">
              <a16:creationId xmlns:a16="http://schemas.microsoft.com/office/drawing/2014/main" id="{FD243304-5B9C-47A1-AF41-1275A70097EC}"/>
            </a:ext>
          </a:extLst>
        </xdr:cNvPr>
        <xdr:cNvSpPr txBox="1">
          <a:spLocks noChangeArrowheads="1"/>
        </xdr:cNvSpPr>
      </xdr:nvSpPr>
      <xdr:spPr bwMode="auto">
        <a:xfrm>
          <a:off x="1104900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260350"/>
    <xdr:sp macro="" textlink="">
      <xdr:nvSpPr>
        <xdr:cNvPr id="507" name="Text Box 185">
          <a:extLst>
            <a:ext uri="{FF2B5EF4-FFF2-40B4-BE49-F238E27FC236}">
              <a16:creationId xmlns:a16="http://schemas.microsoft.com/office/drawing/2014/main" id="{0DB7A9A5-04F4-4839-9988-56973F88CD17}"/>
            </a:ext>
          </a:extLst>
        </xdr:cNvPr>
        <xdr:cNvSpPr txBox="1">
          <a:spLocks noChangeArrowheads="1"/>
        </xdr:cNvSpPr>
      </xdr:nvSpPr>
      <xdr:spPr bwMode="auto">
        <a:xfrm>
          <a:off x="1104900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260350"/>
    <xdr:sp macro="" textlink="">
      <xdr:nvSpPr>
        <xdr:cNvPr id="508" name="Text Box 216">
          <a:extLst>
            <a:ext uri="{FF2B5EF4-FFF2-40B4-BE49-F238E27FC236}">
              <a16:creationId xmlns:a16="http://schemas.microsoft.com/office/drawing/2014/main" id="{FD7938FA-0ECE-424D-B980-B19A154C4213}"/>
            </a:ext>
          </a:extLst>
        </xdr:cNvPr>
        <xdr:cNvSpPr txBox="1">
          <a:spLocks noChangeArrowheads="1"/>
        </xdr:cNvSpPr>
      </xdr:nvSpPr>
      <xdr:spPr bwMode="auto">
        <a:xfrm>
          <a:off x="1104900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0350"/>
    <xdr:sp macro="" textlink="">
      <xdr:nvSpPr>
        <xdr:cNvPr id="509" name="Text Box 254">
          <a:extLst>
            <a:ext uri="{FF2B5EF4-FFF2-40B4-BE49-F238E27FC236}">
              <a16:creationId xmlns:a16="http://schemas.microsoft.com/office/drawing/2014/main" id="{83AEC6BF-806B-4D55-81EC-6AE639D01287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0350"/>
    <xdr:sp macro="" textlink="">
      <xdr:nvSpPr>
        <xdr:cNvPr id="510" name="Text Box 255">
          <a:extLst>
            <a:ext uri="{FF2B5EF4-FFF2-40B4-BE49-F238E27FC236}">
              <a16:creationId xmlns:a16="http://schemas.microsoft.com/office/drawing/2014/main" id="{246D6161-CD86-414A-825A-7CDE2C4BF5C6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76200" cy="260350"/>
    <xdr:sp macro="" textlink="">
      <xdr:nvSpPr>
        <xdr:cNvPr id="511" name="Text Box 256">
          <a:extLst>
            <a:ext uri="{FF2B5EF4-FFF2-40B4-BE49-F238E27FC236}">
              <a16:creationId xmlns:a16="http://schemas.microsoft.com/office/drawing/2014/main" id="{166DD62E-8778-4A56-9CF8-DDF8EE340090}"/>
            </a:ext>
          </a:extLst>
        </xdr:cNvPr>
        <xdr:cNvSpPr txBox="1">
          <a:spLocks noChangeArrowheads="1"/>
        </xdr:cNvSpPr>
      </xdr:nvSpPr>
      <xdr:spPr bwMode="auto">
        <a:xfrm>
          <a:off x="1104900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76200" cy="260350"/>
    <xdr:sp macro="" textlink="">
      <xdr:nvSpPr>
        <xdr:cNvPr id="512" name="Text Box 257">
          <a:extLst>
            <a:ext uri="{FF2B5EF4-FFF2-40B4-BE49-F238E27FC236}">
              <a16:creationId xmlns:a16="http://schemas.microsoft.com/office/drawing/2014/main" id="{4FD49E49-E007-4D77-BCFB-06731A17ED61}"/>
            </a:ext>
          </a:extLst>
        </xdr:cNvPr>
        <xdr:cNvSpPr txBox="1">
          <a:spLocks noChangeArrowheads="1"/>
        </xdr:cNvSpPr>
      </xdr:nvSpPr>
      <xdr:spPr bwMode="auto">
        <a:xfrm>
          <a:off x="1104900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76200" cy="254578"/>
    <xdr:sp macro="" textlink="">
      <xdr:nvSpPr>
        <xdr:cNvPr id="513" name="Text Box 92">
          <a:extLst>
            <a:ext uri="{FF2B5EF4-FFF2-40B4-BE49-F238E27FC236}">
              <a16:creationId xmlns:a16="http://schemas.microsoft.com/office/drawing/2014/main" id="{A075B98B-6440-4716-812C-78142B660E11}"/>
            </a:ext>
          </a:extLst>
        </xdr:cNvPr>
        <xdr:cNvSpPr txBox="1">
          <a:spLocks noChangeArrowheads="1"/>
        </xdr:cNvSpPr>
      </xdr:nvSpPr>
      <xdr:spPr bwMode="auto">
        <a:xfrm>
          <a:off x="4606636" y="40836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76200" cy="254578"/>
    <xdr:sp macro="" textlink="">
      <xdr:nvSpPr>
        <xdr:cNvPr id="514" name="Text Box 219">
          <a:extLst>
            <a:ext uri="{FF2B5EF4-FFF2-40B4-BE49-F238E27FC236}">
              <a16:creationId xmlns:a16="http://schemas.microsoft.com/office/drawing/2014/main" id="{FAB69C09-4FBC-49D3-89E6-03EC4B5EC273}"/>
            </a:ext>
          </a:extLst>
        </xdr:cNvPr>
        <xdr:cNvSpPr txBox="1">
          <a:spLocks noChangeArrowheads="1"/>
        </xdr:cNvSpPr>
      </xdr:nvSpPr>
      <xdr:spPr bwMode="auto">
        <a:xfrm>
          <a:off x="4606636" y="40836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7793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FAE9249A-989E-4EF3-841B-C70F2D8B26F5}"/>
            </a:ext>
          </a:extLst>
        </xdr:cNvPr>
        <xdr:cNvSpPr txBox="1">
          <a:spLocks noChangeArrowheads="1"/>
        </xdr:cNvSpPr>
      </xdr:nvSpPr>
      <xdr:spPr bwMode="auto">
        <a:xfrm>
          <a:off x="0" y="36499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16453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24965ACA-EE92-416D-B745-FE282ECAFA47}"/>
            </a:ext>
          </a:extLst>
        </xdr:cNvPr>
        <xdr:cNvSpPr txBox="1">
          <a:spLocks noChangeArrowheads="1"/>
        </xdr:cNvSpPr>
      </xdr:nvSpPr>
      <xdr:spPr bwMode="auto">
        <a:xfrm>
          <a:off x="0" y="575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17" name="Text Box 3">
          <a:extLst>
            <a:ext uri="{FF2B5EF4-FFF2-40B4-BE49-F238E27FC236}">
              <a16:creationId xmlns:a16="http://schemas.microsoft.com/office/drawing/2014/main" id="{4481E06B-9CCD-4796-BE43-DD03A5775FED}"/>
            </a:ext>
          </a:extLst>
        </xdr:cNvPr>
        <xdr:cNvSpPr txBox="1">
          <a:spLocks noChangeArrowheads="1"/>
        </xdr:cNvSpPr>
      </xdr:nvSpPr>
      <xdr:spPr bwMode="auto">
        <a:xfrm>
          <a:off x="0" y="969645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518" name="Text Box 4">
          <a:extLst>
            <a:ext uri="{FF2B5EF4-FFF2-40B4-BE49-F238E27FC236}">
              <a16:creationId xmlns:a16="http://schemas.microsoft.com/office/drawing/2014/main" id="{DA654408-2D5E-4841-A201-58BB8E53341F}"/>
            </a:ext>
          </a:extLst>
        </xdr:cNvPr>
        <xdr:cNvSpPr txBox="1">
          <a:spLocks noChangeArrowheads="1"/>
        </xdr:cNvSpPr>
      </xdr:nvSpPr>
      <xdr:spPr bwMode="auto">
        <a:xfrm>
          <a:off x="0" y="974026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519" name="Text Box 5">
          <a:extLst>
            <a:ext uri="{FF2B5EF4-FFF2-40B4-BE49-F238E27FC236}">
              <a16:creationId xmlns:a16="http://schemas.microsoft.com/office/drawing/2014/main" id="{3044FBDD-B129-45B2-A847-03D39E4FA599}"/>
            </a:ext>
          </a:extLst>
        </xdr:cNvPr>
        <xdr:cNvSpPr txBox="1">
          <a:spLocks noChangeArrowheads="1"/>
        </xdr:cNvSpPr>
      </xdr:nvSpPr>
      <xdr:spPr bwMode="auto">
        <a:xfrm>
          <a:off x="0" y="978408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id="{319AB504-5A9D-4A55-9406-55AE5D3F9D87}"/>
            </a:ext>
          </a:extLst>
        </xdr:cNvPr>
        <xdr:cNvSpPr txBox="1">
          <a:spLocks noChangeArrowheads="1"/>
        </xdr:cNvSpPr>
      </xdr:nvSpPr>
      <xdr:spPr bwMode="auto">
        <a:xfrm>
          <a:off x="0" y="982789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21" name="Text Box 7">
          <a:extLst>
            <a:ext uri="{FF2B5EF4-FFF2-40B4-BE49-F238E27FC236}">
              <a16:creationId xmlns:a16="http://schemas.microsoft.com/office/drawing/2014/main" id="{2B24FE8B-0C48-46B6-A4AA-B9EB46149381}"/>
            </a:ext>
          </a:extLst>
        </xdr:cNvPr>
        <xdr:cNvSpPr txBox="1">
          <a:spLocks noChangeArrowheads="1"/>
        </xdr:cNvSpPr>
      </xdr:nvSpPr>
      <xdr:spPr bwMode="auto">
        <a:xfrm>
          <a:off x="0" y="987171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47C77AB0-5A2F-463B-95DE-8C7C0A349BBC}"/>
            </a:ext>
          </a:extLst>
        </xdr:cNvPr>
        <xdr:cNvSpPr txBox="1">
          <a:spLocks noChangeArrowheads="1"/>
        </xdr:cNvSpPr>
      </xdr:nvSpPr>
      <xdr:spPr bwMode="auto">
        <a:xfrm>
          <a:off x="0" y="991552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69ABA7FC-CCA2-45C0-935B-DBB6CDB54376}"/>
            </a:ext>
          </a:extLst>
        </xdr:cNvPr>
        <xdr:cNvSpPr txBox="1">
          <a:spLocks noChangeArrowheads="1"/>
        </xdr:cNvSpPr>
      </xdr:nvSpPr>
      <xdr:spPr bwMode="auto">
        <a:xfrm>
          <a:off x="0" y="995934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524" name="Text Box 10">
          <a:extLst>
            <a:ext uri="{FF2B5EF4-FFF2-40B4-BE49-F238E27FC236}">
              <a16:creationId xmlns:a16="http://schemas.microsoft.com/office/drawing/2014/main" id="{0337CD84-51EC-4D3E-81F7-D5D92A5685F0}"/>
            </a:ext>
          </a:extLst>
        </xdr:cNvPr>
        <xdr:cNvSpPr txBox="1">
          <a:spLocks noChangeArrowheads="1"/>
        </xdr:cNvSpPr>
      </xdr:nvSpPr>
      <xdr:spPr bwMode="auto">
        <a:xfrm>
          <a:off x="0" y="1000315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16452</xdr:rowOff>
    </xdr:to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id="{63925B93-0C84-48D1-99E0-864281B95C00}"/>
            </a:ext>
          </a:extLst>
        </xdr:cNvPr>
        <xdr:cNvSpPr txBox="1">
          <a:spLocks noChangeArrowheads="1"/>
        </xdr:cNvSpPr>
      </xdr:nvSpPr>
      <xdr:spPr bwMode="auto">
        <a:xfrm>
          <a:off x="0" y="1004697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16453</xdr:rowOff>
    </xdr:to>
    <xdr:sp macro="" textlink="">
      <xdr:nvSpPr>
        <xdr:cNvPr id="526" name="Text Box 12">
          <a:extLst>
            <a:ext uri="{FF2B5EF4-FFF2-40B4-BE49-F238E27FC236}">
              <a16:creationId xmlns:a16="http://schemas.microsoft.com/office/drawing/2014/main" id="{AC8ADEB5-4802-44C1-877D-7C1D8B070B10}"/>
            </a:ext>
          </a:extLst>
        </xdr:cNvPr>
        <xdr:cNvSpPr txBox="1">
          <a:spLocks noChangeArrowheads="1"/>
        </xdr:cNvSpPr>
      </xdr:nvSpPr>
      <xdr:spPr bwMode="auto">
        <a:xfrm>
          <a:off x="0" y="100907850"/>
          <a:ext cx="76200" cy="26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527" name="Text Box 13">
          <a:extLst>
            <a:ext uri="{FF2B5EF4-FFF2-40B4-BE49-F238E27FC236}">
              <a16:creationId xmlns:a16="http://schemas.microsoft.com/office/drawing/2014/main" id="{E0B6ADD2-D34F-4A94-A6C5-1018473A3873}"/>
            </a:ext>
          </a:extLst>
        </xdr:cNvPr>
        <xdr:cNvSpPr txBox="1">
          <a:spLocks noChangeArrowheads="1"/>
        </xdr:cNvSpPr>
      </xdr:nvSpPr>
      <xdr:spPr bwMode="auto">
        <a:xfrm>
          <a:off x="0" y="1013460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528" name="Text Box 14">
          <a:extLst>
            <a:ext uri="{FF2B5EF4-FFF2-40B4-BE49-F238E27FC236}">
              <a16:creationId xmlns:a16="http://schemas.microsoft.com/office/drawing/2014/main" id="{7939523D-1D43-4B5D-9BF1-644B22CB9019}"/>
            </a:ext>
          </a:extLst>
        </xdr:cNvPr>
        <xdr:cNvSpPr txBox="1">
          <a:spLocks noChangeArrowheads="1"/>
        </xdr:cNvSpPr>
      </xdr:nvSpPr>
      <xdr:spPr bwMode="auto">
        <a:xfrm>
          <a:off x="0" y="1017841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57F6875D-93FA-4A6C-A5F1-0FF0F5E450AA}"/>
            </a:ext>
          </a:extLst>
        </xdr:cNvPr>
        <xdr:cNvSpPr txBox="1">
          <a:spLocks noChangeArrowheads="1"/>
        </xdr:cNvSpPr>
      </xdr:nvSpPr>
      <xdr:spPr bwMode="auto">
        <a:xfrm>
          <a:off x="0" y="1022223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7794</xdr:rowOff>
    </xdr:to>
    <xdr:sp macro="" textlink="">
      <xdr:nvSpPr>
        <xdr:cNvPr id="530" name="Text Box 16">
          <a:extLst>
            <a:ext uri="{FF2B5EF4-FFF2-40B4-BE49-F238E27FC236}">
              <a16:creationId xmlns:a16="http://schemas.microsoft.com/office/drawing/2014/main" id="{65F0A7A3-C2A4-44E1-8FA1-5C3FB16290D4}"/>
            </a:ext>
          </a:extLst>
        </xdr:cNvPr>
        <xdr:cNvSpPr txBox="1">
          <a:spLocks noChangeArrowheads="1"/>
        </xdr:cNvSpPr>
      </xdr:nvSpPr>
      <xdr:spPr bwMode="auto">
        <a:xfrm>
          <a:off x="0" y="10660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31" name="Text Box 48">
          <a:extLst>
            <a:ext uri="{FF2B5EF4-FFF2-40B4-BE49-F238E27FC236}">
              <a16:creationId xmlns:a16="http://schemas.microsoft.com/office/drawing/2014/main" id="{A8DF5A19-1750-4A8B-9617-3C267F94B3E7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32" name="Text Box 49">
          <a:extLst>
            <a:ext uri="{FF2B5EF4-FFF2-40B4-BE49-F238E27FC236}">
              <a16:creationId xmlns:a16="http://schemas.microsoft.com/office/drawing/2014/main" id="{3693301B-4ABB-4460-B8E2-307737D035CB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33" name="Text Box 50">
          <a:extLst>
            <a:ext uri="{FF2B5EF4-FFF2-40B4-BE49-F238E27FC236}">
              <a16:creationId xmlns:a16="http://schemas.microsoft.com/office/drawing/2014/main" id="{53D164AB-66F2-4FA0-B719-B1C1DB284091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34" name="Text Box 51">
          <a:extLst>
            <a:ext uri="{FF2B5EF4-FFF2-40B4-BE49-F238E27FC236}">
              <a16:creationId xmlns:a16="http://schemas.microsoft.com/office/drawing/2014/main" id="{3CBB1B88-C94B-4F92-965B-18668F38AA88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35" name="Text Box 52">
          <a:extLst>
            <a:ext uri="{FF2B5EF4-FFF2-40B4-BE49-F238E27FC236}">
              <a16:creationId xmlns:a16="http://schemas.microsoft.com/office/drawing/2014/main" id="{E0D638F9-2093-4E63-AF06-6DBFF2721C17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04D79CC5-AF6F-4D51-AC61-E592C47E27E2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37" name="Text Box 54">
          <a:extLst>
            <a:ext uri="{FF2B5EF4-FFF2-40B4-BE49-F238E27FC236}">
              <a16:creationId xmlns:a16="http://schemas.microsoft.com/office/drawing/2014/main" id="{9C99DCD6-02BA-4A01-96E1-0096C3FA5E13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38" name="Text Box 55">
          <a:extLst>
            <a:ext uri="{FF2B5EF4-FFF2-40B4-BE49-F238E27FC236}">
              <a16:creationId xmlns:a16="http://schemas.microsoft.com/office/drawing/2014/main" id="{2867EFDB-116F-46A4-86B6-03954C873E7E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39" name="Text Box 56">
          <a:extLst>
            <a:ext uri="{FF2B5EF4-FFF2-40B4-BE49-F238E27FC236}">
              <a16:creationId xmlns:a16="http://schemas.microsoft.com/office/drawing/2014/main" id="{D736F836-6FDD-4C9F-A09E-45AC8349BB6C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40" name="Text Box 57">
          <a:extLst>
            <a:ext uri="{FF2B5EF4-FFF2-40B4-BE49-F238E27FC236}">
              <a16:creationId xmlns:a16="http://schemas.microsoft.com/office/drawing/2014/main" id="{208BD270-4D3C-4E96-9721-347EED932003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41" name="Text Box 58">
          <a:extLst>
            <a:ext uri="{FF2B5EF4-FFF2-40B4-BE49-F238E27FC236}">
              <a16:creationId xmlns:a16="http://schemas.microsoft.com/office/drawing/2014/main" id="{832BE4C6-463F-4CB8-A3D4-9B8F853DC730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542" name="Text Box 59">
          <a:extLst>
            <a:ext uri="{FF2B5EF4-FFF2-40B4-BE49-F238E27FC236}">
              <a16:creationId xmlns:a16="http://schemas.microsoft.com/office/drawing/2014/main" id="{7CF9F40E-B88C-47FB-AB03-CC96448B18E2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543" name="Text Box 60">
          <a:extLst>
            <a:ext uri="{FF2B5EF4-FFF2-40B4-BE49-F238E27FC236}">
              <a16:creationId xmlns:a16="http://schemas.microsoft.com/office/drawing/2014/main" id="{2BA9D446-F4FD-493E-BD53-696942DFC703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44" name="Text Box 61">
          <a:extLst>
            <a:ext uri="{FF2B5EF4-FFF2-40B4-BE49-F238E27FC236}">
              <a16:creationId xmlns:a16="http://schemas.microsoft.com/office/drawing/2014/main" id="{BFBEA3EA-082B-4347-8C69-CFBBE3996E18}"/>
            </a:ext>
          </a:extLst>
        </xdr:cNvPr>
        <xdr:cNvSpPr txBox="1">
          <a:spLocks noChangeArrowheads="1"/>
        </xdr:cNvSpPr>
      </xdr:nvSpPr>
      <xdr:spPr bwMode="auto">
        <a:xfrm>
          <a:off x="1543050" y="402240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45" name="Text Box 62">
          <a:extLst>
            <a:ext uri="{FF2B5EF4-FFF2-40B4-BE49-F238E27FC236}">
              <a16:creationId xmlns:a16="http://schemas.microsoft.com/office/drawing/2014/main" id="{16F206D2-FF88-4FEE-8A25-716F76FD1849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46" name="Text Box 64">
          <a:extLst>
            <a:ext uri="{FF2B5EF4-FFF2-40B4-BE49-F238E27FC236}">
              <a16:creationId xmlns:a16="http://schemas.microsoft.com/office/drawing/2014/main" id="{B1E81615-DA1C-472A-987A-B2C21897D952}"/>
            </a:ext>
          </a:extLst>
        </xdr:cNvPr>
        <xdr:cNvSpPr txBox="1">
          <a:spLocks noChangeArrowheads="1"/>
        </xdr:cNvSpPr>
      </xdr:nvSpPr>
      <xdr:spPr bwMode="auto">
        <a:xfrm>
          <a:off x="1543050" y="82067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47" name="Text Box 67">
          <a:extLst>
            <a:ext uri="{FF2B5EF4-FFF2-40B4-BE49-F238E27FC236}">
              <a16:creationId xmlns:a16="http://schemas.microsoft.com/office/drawing/2014/main" id="{33A74AB3-6B65-4B73-A553-8F300ED24E81}"/>
            </a:ext>
          </a:extLst>
        </xdr:cNvPr>
        <xdr:cNvSpPr txBox="1">
          <a:spLocks noChangeArrowheads="1"/>
        </xdr:cNvSpPr>
      </xdr:nvSpPr>
      <xdr:spPr bwMode="auto">
        <a:xfrm>
          <a:off x="1543050" y="833818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48" name="Text Box 68">
          <a:extLst>
            <a:ext uri="{FF2B5EF4-FFF2-40B4-BE49-F238E27FC236}">
              <a16:creationId xmlns:a16="http://schemas.microsoft.com/office/drawing/2014/main" id="{C5AF3EDB-E8C5-41D8-B7A6-8D7642499D9D}"/>
            </a:ext>
          </a:extLst>
        </xdr:cNvPr>
        <xdr:cNvSpPr txBox="1">
          <a:spLocks noChangeArrowheads="1"/>
        </xdr:cNvSpPr>
      </xdr:nvSpPr>
      <xdr:spPr bwMode="auto">
        <a:xfrm>
          <a:off x="1543050" y="836009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16452</xdr:rowOff>
    </xdr:to>
    <xdr:sp macro="" textlink="">
      <xdr:nvSpPr>
        <xdr:cNvPr id="549" name="Text Box 73">
          <a:extLst>
            <a:ext uri="{FF2B5EF4-FFF2-40B4-BE49-F238E27FC236}">
              <a16:creationId xmlns:a16="http://schemas.microsoft.com/office/drawing/2014/main" id="{14647233-4473-4C9C-A136-13CE8FDDFE23}"/>
            </a:ext>
          </a:extLst>
        </xdr:cNvPr>
        <xdr:cNvSpPr txBox="1">
          <a:spLocks noChangeArrowheads="1"/>
        </xdr:cNvSpPr>
      </xdr:nvSpPr>
      <xdr:spPr bwMode="auto">
        <a:xfrm>
          <a:off x="1543050" y="86010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0" name="Text Box 74">
          <a:extLst>
            <a:ext uri="{FF2B5EF4-FFF2-40B4-BE49-F238E27FC236}">
              <a16:creationId xmlns:a16="http://schemas.microsoft.com/office/drawing/2014/main" id="{35316CC5-8605-42C9-A866-62B07CE195AD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1" name="Text Box 75">
          <a:extLst>
            <a:ext uri="{FF2B5EF4-FFF2-40B4-BE49-F238E27FC236}">
              <a16:creationId xmlns:a16="http://schemas.microsoft.com/office/drawing/2014/main" id="{79C353F6-B82F-4C0F-8DDB-914432CF1F45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2" name="Text Box 76">
          <a:extLst>
            <a:ext uri="{FF2B5EF4-FFF2-40B4-BE49-F238E27FC236}">
              <a16:creationId xmlns:a16="http://schemas.microsoft.com/office/drawing/2014/main" id="{51E0FA2D-AA5C-4D3C-A7B8-95B1769A5810}"/>
            </a:ext>
          </a:extLst>
        </xdr:cNvPr>
        <xdr:cNvSpPr txBox="1">
          <a:spLocks noChangeArrowheads="1"/>
        </xdr:cNvSpPr>
      </xdr:nvSpPr>
      <xdr:spPr bwMode="auto">
        <a:xfrm>
          <a:off x="1543050" y="90611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242628</xdr:rowOff>
    </xdr:to>
    <xdr:sp macro="" textlink="">
      <xdr:nvSpPr>
        <xdr:cNvPr id="553" name="Text Box 77">
          <a:extLst>
            <a:ext uri="{FF2B5EF4-FFF2-40B4-BE49-F238E27FC236}">
              <a16:creationId xmlns:a16="http://schemas.microsoft.com/office/drawing/2014/main" id="{81681A63-4282-4E3D-BCF9-B451063E48BE}"/>
            </a:ext>
          </a:extLst>
        </xdr:cNvPr>
        <xdr:cNvSpPr txBox="1">
          <a:spLocks noChangeArrowheads="1"/>
        </xdr:cNvSpPr>
      </xdr:nvSpPr>
      <xdr:spPr bwMode="auto">
        <a:xfrm>
          <a:off x="1543050" y="1041939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54" name="Text Box 78">
          <a:extLst>
            <a:ext uri="{FF2B5EF4-FFF2-40B4-BE49-F238E27FC236}">
              <a16:creationId xmlns:a16="http://schemas.microsoft.com/office/drawing/2014/main" id="{CCCDC305-B917-4763-A0A1-0DB8A81F5505}"/>
            </a:ext>
          </a:extLst>
        </xdr:cNvPr>
        <xdr:cNvSpPr txBox="1">
          <a:spLocks noChangeArrowheads="1"/>
        </xdr:cNvSpPr>
      </xdr:nvSpPr>
      <xdr:spPr bwMode="auto">
        <a:xfrm>
          <a:off x="1543050" y="161258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5" name="Text Box 79">
          <a:extLst>
            <a:ext uri="{FF2B5EF4-FFF2-40B4-BE49-F238E27FC236}">
              <a16:creationId xmlns:a16="http://schemas.microsoft.com/office/drawing/2014/main" id="{8CC2BBBB-A273-4A22-8F2E-EABFA19B5B38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56" name="Text Box 80">
          <a:extLst>
            <a:ext uri="{FF2B5EF4-FFF2-40B4-BE49-F238E27FC236}">
              <a16:creationId xmlns:a16="http://schemas.microsoft.com/office/drawing/2014/main" id="{202ECEF8-721E-4B92-8B92-1DC605F2AD52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7" name="Text Box 81">
          <a:extLst>
            <a:ext uri="{FF2B5EF4-FFF2-40B4-BE49-F238E27FC236}">
              <a16:creationId xmlns:a16="http://schemas.microsoft.com/office/drawing/2014/main" id="{C87BFAE5-EC1F-4F33-8E0B-71E79868110F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8" name="Text Box 82">
          <a:extLst>
            <a:ext uri="{FF2B5EF4-FFF2-40B4-BE49-F238E27FC236}">
              <a16:creationId xmlns:a16="http://schemas.microsoft.com/office/drawing/2014/main" id="{7ABBE8B3-B957-4615-8AB4-433CF1FF5603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9" name="Text Box 83">
          <a:extLst>
            <a:ext uri="{FF2B5EF4-FFF2-40B4-BE49-F238E27FC236}">
              <a16:creationId xmlns:a16="http://schemas.microsoft.com/office/drawing/2014/main" id="{F7D3465B-037B-4FD5-92BA-210329666E17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60" name="Text Box 84">
          <a:extLst>
            <a:ext uri="{FF2B5EF4-FFF2-40B4-BE49-F238E27FC236}">
              <a16:creationId xmlns:a16="http://schemas.microsoft.com/office/drawing/2014/main" id="{F97212CA-DF4C-40BB-9D32-83907790D006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61" name="Text Box 85">
          <a:extLst>
            <a:ext uri="{FF2B5EF4-FFF2-40B4-BE49-F238E27FC236}">
              <a16:creationId xmlns:a16="http://schemas.microsoft.com/office/drawing/2014/main" id="{2373209D-B8CA-47C7-880E-503DD43D2854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62" name="Text Box 86">
          <a:extLst>
            <a:ext uri="{FF2B5EF4-FFF2-40B4-BE49-F238E27FC236}">
              <a16:creationId xmlns:a16="http://schemas.microsoft.com/office/drawing/2014/main" id="{F4C82872-896D-4E7B-B520-2C65F8564C8A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63" name="Text Box 87">
          <a:extLst>
            <a:ext uri="{FF2B5EF4-FFF2-40B4-BE49-F238E27FC236}">
              <a16:creationId xmlns:a16="http://schemas.microsoft.com/office/drawing/2014/main" id="{85BAB703-F743-4021-967E-91D6624998A6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64" name="Text Box 88">
          <a:extLst>
            <a:ext uri="{FF2B5EF4-FFF2-40B4-BE49-F238E27FC236}">
              <a16:creationId xmlns:a16="http://schemas.microsoft.com/office/drawing/2014/main" id="{AE952D98-AF95-450C-9156-14EEB45684D1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65" name="Text Box 89">
          <a:extLst>
            <a:ext uri="{FF2B5EF4-FFF2-40B4-BE49-F238E27FC236}">
              <a16:creationId xmlns:a16="http://schemas.microsoft.com/office/drawing/2014/main" id="{2B1ADEDF-1F6C-49E2-8419-EC9DCBB27418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566" name="Text Box 90">
          <a:extLst>
            <a:ext uri="{FF2B5EF4-FFF2-40B4-BE49-F238E27FC236}">
              <a16:creationId xmlns:a16="http://schemas.microsoft.com/office/drawing/2014/main" id="{8D0A0B37-73C8-4E8F-9703-BF04C0D48472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67" name="Text Box 91">
          <a:extLst>
            <a:ext uri="{FF2B5EF4-FFF2-40B4-BE49-F238E27FC236}">
              <a16:creationId xmlns:a16="http://schemas.microsoft.com/office/drawing/2014/main" id="{2324FED1-D58E-4475-BB6A-822B15F44976}"/>
            </a:ext>
          </a:extLst>
        </xdr:cNvPr>
        <xdr:cNvSpPr txBox="1">
          <a:spLocks noChangeArrowheads="1"/>
        </xdr:cNvSpPr>
      </xdr:nvSpPr>
      <xdr:spPr bwMode="auto">
        <a:xfrm>
          <a:off x="1543050" y="39785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68" name="Text Box 92">
          <a:extLst>
            <a:ext uri="{FF2B5EF4-FFF2-40B4-BE49-F238E27FC236}">
              <a16:creationId xmlns:a16="http://schemas.microsoft.com/office/drawing/2014/main" id="{DE422DAB-EAA8-4B8A-BA15-A320C113B9FE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69" name="Text Box 94">
          <a:extLst>
            <a:ext uri="{FF2B5EF4-FFF2-40B4-BE49-F238E27FC236}">
              <a16:creationId xmlns:a16="http://schemas.microsoft.com/office/drawing/2014/main" id="{D75C4538-B297-417B-AA05-9AC8D584E281}"/>
            </a:ext>
          </a:extLst>
        </xdr:cNvPr>
        <xdr:cNvSpPr txBox="1">
          <a:spLocks noChangeArrowheads="1"/>
        </xdr:cNvSpPr>
      </xdr:nvSpPr>
      <xdr:spPr bwMode="auto">
        <a:xfrm>
          <a:off x="1543050" y="81410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70" name="Text Box 95">
          <a:extLst>
            <a:ext uri="{FF2B5EF4-FFF2-40B4-BE49-F238E27FC236}">
              <a16:creationId xmlns:a16="http://schemas.microsoft.com/office/drawing/2014/main" id="{1231784D-3793-451F-994C-0366476FEFF1}"/>
            </a:ext>
          </a:extLst>
        </xdr:cNvPr>
        <xdr:cNvSpPr txBox="1">
          <a:spLocks noChangeArrowheads="1"/>
        </xdr:cNvSpPr>
      </xdr:nvSpPr>
      <xdr:spPr bwMode="auto">
        <a:xfrm>
          <a:off x="1543050" y="82067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571" name="Text Box 96">
          <a:extLst>
            <a:ext uri="{FF2B5EF4-FFF2-40B4-BE49-F238E27FC236}">
              <a16:creationId xmlns:a16="http://schemas.microsoft.com/office/drawing/2014/main" id="{ACEF17C8-44A3-450C-9FCF-00CA786AFE8A}"/>
            </a:ext>
          </a:extLst>
        </xdr:cNvPr>
        <xdr:cNvSpPr txBox="1">
          <a:spLocks noChangeArrowheads="1"/>
        </xdr:cNvSpPr>
      </xdr:nvSpPr>
      <xdr:spPr bwMode="auto">
        <a:xfrm>
          <a:off x="1543050" y="825055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72" name="Text Box 97">
          <a:extLst>
            <a:ext uri="{FF2B5EF4-FFF2-40B4-BE49-F238E27FC236}">
              <a16:creationId xmlns:a16="http://schemas.microsoft.com/office/drawing/2014/main" id="{A92360BF-997C-43CC-932B-45187C20FBAE}"/>
            </a:ext>
          </a:extLst>
        </xdr:cNvPr>
        <xdr:cNvSpPr txBox="1">
          <a:spLocks noChangeArrowheads="1"/>
        </xdr:cNvSpPr>
      </xdr:nvSpPr>
      <xdr:spPr bwMode="auto">
        <a:xfrm>
          <a:off x="1543050" y="82943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73" name="Text Box 98">
          <a:extLst>
            <a:ext uri="{FF2B5EF4-FFF2-40B4-BE49-F238E27FC236}">
              <a16:creationId xmlns:a16="http://schemas.microsoft.com/office/drawing/2014/main" id="{D70F9CBE-DE47-46BB-9F06-FA8090E56ED4}"/>
            </a:ext>
          </a:extLst>
        </xdr:cNvPr>
        <xdr:cNvSpPr txBox="1">
          <a:spLocks noChangeArrowheads="1"/>
        </xdr:cNvSpPr>
      </xdr:nvSpPr>
      <xdr:spPr bwMode="auto">
        <a:xfrm>
          <a:off x="1543050" y="833818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74" name="Text Box 99">
          <a:extLst>
            <a:ext uri="{FF2B5EF4-FFF2-40B4-BE49-F238E27FC236}">
              <a16:creationId xmlns:a16="http://schemas.microsoft.com/office/drawing/2014/main" id="{AD7285AA-AA78-4646-96E6-4641FEF8A5E6}"/>
            </a:ext>
          </a:extLst>
        </xdr:cNvPr>
        <xdr:cNvSpPr txBox="1">
          <a:spLocks noChangeArrowheads="1"/>
        </xdr:cNvSpPr>
      </xdr:nvSpPr>
      <xdr:spPr bwMode="auto">
        <a:xfrm>
          <a:off x="1543050" y="836009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75" name="Text Box 100">
          <a:extLst>
            <a:ext uri="{FF2B5EF4-FFF2-40B4-BE49-F238E27FC236}">
              <a16:creationId xmlns:a16="http://schemas.microsoft.com/office/drawing/2014/main" id="{032160BF-57AE-45E2-A1E6-7106ECD1EA32}"/>
            </a:ext>
          </a:extLst>
        </xdr:cNvPr>
        <xdr:cNvSpPr txBox="1">
          <a:spLocks noChangeArrowheads="1"/>
        </xdr:cNvSpPr>
      </xdr:nvSpPr>
      <xdr:spPr bwMode="auto">
        <a:xfrm>
          <a:off x="1543050" y="84258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76" name="Text Box 101">
          <a:extLst>
            <a:ext uri="{FF2B5EF4-FFF2-40B4-BE49-F238E27FC236}">
              <a16:creationId xmlns:a16="http://schemas.microsoft.com/office/drawing/2014/main" id="{64A586F2-2F45-47FB-89CA-0BD036D7F4A8}"/>
            </a:ext>
          </a:extLst>
        </xdr:cNvPr>
        <xdr:cNvSpPr txBox="1">
          <a:spLocks noChangeArrowheads="1"/>
        </xdr:cNvSpPr>
      </xdr:nvSpPr>
      <xdr:spPr bwMode="auto">
        <a:xfrm>
          <a:off x="1543050" y="844772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77" name="Text Box 102">
          <a:extLst>
            <a:ext uri="{FF2B5EF4-FFF2-40B4-BE49-F238E27FC236}">
              <a16:creationId xmlns:a16="http://schemas.microsoft.com/office/drawing/2014/main" id="{C9798964-9D41-4164-B308-CCBA68887386}"/>
            </a:ext>
          </a:extLst>
        </xdr:cNvPr>
        <xdr:cNvSpPr txBox="1">
          <a:spLocks noChangeArrowheads="1"/>
        </xdr:cNvSpPr>
      </xdr:nvSpPr>
      <xdr:spPr bwMode="auto">
        <a:xfrm>
          <a:off x="1543050" y="85134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78" name="Text Box 103">
          <a:extLst>
            <a:ext uri="{FF2B5EF4-FFF2-40B4-BE49-F238E27FC236}">
              <a16:creationId xmlns:a16="http://schemas.microsoft.com/office/drawing/2014/main" id="{FD536A01-051C-4229-9877-C9061EB13C73}"/>
            </a:ext>
          </a:extLst>
        </xdr:cNvPr>
        <xdr:cNvSpPr txBox="1">
          <a:spLocks noChangeArrowheads="1"/>
        </xdr:cNvSpPr>
      </xdr:nvSpPr>
      <xdr:spPr bwMode="auto">
        <a:xfrm>
          <a:off x="1543050" y="855726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16452</xdr:rowOff>
    </xdr:to>
    <xdr:sp macro="" textlink="">
      <xdr:nvSpPr>
        <xdr:cNvPr id="579" name="Text Box 104">
          <a:extLst>
            <a:ext uri="{FF2B5EF4-FFF2-40B4-BE49-F238E27FC236}">
              <a16:creationId xmlns:a16="http://schemas.microsoft.com/office/drawing/2014/main" id="{6DBFEAC4-3BBB-493E-B2B8-56C35FBA3FB5}"/>
            </a:ext>
          </a:extLst>
        </xdr:cNvPr>
        <xdr:cNvSpPr txBox="1">
          <a:spLocks noChangeArrowheads="1"/>
        </xdr:cNvSpPr>
      </xdr:nvSpPr>
      <xdr:spPr bwMode="auto">
        <a:xfrm>
          <a:off x="1543050" y="86010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80" name="Text Box 105">
          <a:extLst>
            <a:ext uri="{FF2B5EF4-FFF2-40B4-BE49-F238E27FC236}">
              <a16:creationId xmlns:a16="http://schemas.microsoft.com/office/drawing/2014/main" id="{C7231980-65D9-4032-95F6-CC8BF83C0F1E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81" name="Text Box 106">
          <a:extLst>
            <a:ext uri="{FF2B5EF4-FFF2-40B4-BE49-F238E27FC236}">
              <a16:creationId xmlns:a16="http://schemas.microsoft.com/office/drawing/2014/main" id="{05BC843F-6C1A-4F79-BA32-6D8C4E2810D4}"/>
            </a:ext>
          </a:extLst>
        </xdr:cNvPr>
        <xdr:cNvSpPr txBox="1">
          <a:spLocks noChangeArrowheads="1"/>
        </xdr:cNvSpPr>
      </xdr:nvSpPr>
      <xdr:spPr bwMode="auto">
        <a:xfrm>
          <a:off x="1543050" y="901731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242627</xdr:rowOff>
    </xdr:to>
    <xdr:sp macro="" textlink="">
      <xdr:nvSpPr>
        <xdr:cNvPr id="582" name="Text Box 107">
          <a:extLst>
            <a:ext uri="{FF2B5EF4-FFF2-40B4-BE49-F238E27FC236}">
              <a16:creationId xmlns:a16="http://schemas.microsoft.com/office/drawing/2014/main" id="{0AA0C63C-9A7D-42B9-8A6C-F6249284EF1F}"/>
            </a:ext>
          </a:extLst>
        </xdr:cNvPr>
        <xdr:cNvSpPr txBox="1">
          <a:spLocks noChangeArrowheads="1"/>
        </xdr:cNvSpPr>
      </xdr:nvSpPr>
      <xdr:spPr bwMode="auto">
        <a:xfrm>
          <a:off x="1543050" y="10375582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83" name="Text Box 108">
          <a:extLst>
            <a:ext uri="{FF2B5EF4-FFF2-40B4-BE49-F238E27FC236}">
              <a16:creationId xmlns:a16="http://schemas.microsoft.com/office/drawing/2014/main" id="{9BF7B026-0AB1-47FB-B230-BB738B4D24A9}"/>
            </a:ext>
          </a:extLst>
        </xdr:cNvPr>
        <xdr:cNvSpPr txBox="1">
          <a:spLocks noChangeArrowheads="1"/>
        </xdr:cNvSpPr>
      </xdr:nvSpPr>
      <xdr:spPr bwMode="auto">
        <a:xfrm>
          <a:off x="1543050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84" name="Text Box 109">
          <a:extLst>
            <a:ext uri="{FF2B5EF4-FFF2-40B4-BE49-F238E27FC236}">
              <a16:creationId xmlns:a16="http://schemas.microsoft.com/office/drawing/2014/main" id="{F69EA5B1-4070-4298-A6EE-34B4316F40B9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85" name="Text Box 110">
          <a:extLst>
            <a:ext uri="{FF2B5EF4-FFF2-40B4-BE49-F238E27FC236}">
              <a16:creationId xmlns:a16="http://schemas.microsoft.com/office/drawing/2014/main" id="{590C56DD-DE09-4272-A762-BD1277E76545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86" name="Text Box 111">
          <a:extLst>
            <a:ext uri="{FF2B5EF4-FFF2-40B4-BE49-F238E27FC236}">
              <a16:creationId xmlns:a16="http://schemas.microsoft.com/office/drawing/2014/main" id="{A316A796-53BF-463B-A615-165794C3A8D8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87" name="Text Box 112">
          <a:extLst>
            <a:ext uri="{FF2B5EF4-FFF2-40B4-BE49-F238E27FC236}">
              <a16:creationId xmlns:a16="http://schemas.microsoft.com/office/drawing/2014/main" id="{73436DD7-5BC5-41C4-9C04-5D6E5B85D9A3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88" name="Text Box 113">
          <a:extLst>
            <a:ext uri="{FF2B5EF4-FFF2-40B4-BE49-F238E27FC236}">
              <a16:creationId xmlns:a16="http://schemas.microsoft.com/office/drawing/2014/main" id="{C44A535C-04E3-49F9-8F00-02E2F23E083A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89" name="Text Box 114">
          <a:extLst>
            <a:ext uri="{FF2B5EF4-FFF2-40B4-BE49-F238E27FC236}">
              <a16:creationId xmlns:a16="http://schemas.microsoft.com/office/drawing/2014/main" id="{472339A3-D432-4AAF-8180-57652A9544F8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0" name="Text Box 115">
          <a:extLst>
            <a:ext uri="{FF2B5EF4-FFF2-40B4-BE49-F238E27FC236}">
              <a16:creationId xmlns:a16="http://schemas.microsoft.com/office/drawing/2014/main" id="{16F941FB-7DCE-4DC6-8816-365F1C0FA32A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1" name="Text Box 116">
          <a:extLst>
            <a:ext uri="{FF2B5EF4-FFF2-40B4-BE49-F238E27FC236}">
              <a16:creationId xmlns:a16="http://schemas.microsoft.com/office/drawing/2014/main" id="{84AE73B9-27BB-4DEF-815E-7F190C024240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92" name="Text Box 117">
          <a:extLst>
            <a:ext uri="{FF2B5EF4-FFF2-40B4-BE49-F238E27FC236}">
              <a16:creationId xmlns:a16="http://schemas.microsoft.com/office/drawing/2014/main" id="{40410223-0628-4E8E-BE70-0FD56720E59D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93" name="Text Box 118">
          <a:extLst>
            <a:ext uri="{FF2B5EF4-FFF2-40B4-BE49-F238E27FC236}">
              <a16:creationId xmlns:a16="http://schemas.microsoft.com/office/drawing/2014/main" id="{F88D615B-C3F5-4390-8473-95A88FD5D579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4" name="Text Box 119">
          <a:extLst>
            <a:ext uri="{FF2B5EF4-FFF2-40B4-BE49-F238E27FC236}">
              <a16:creationId xmlns:a16="http://schemas.microsoft.com/office/drawing/2014/main" id="{2607CCBC-324B-4CB4-AE19-6086DD7446EC}"/>
            </a:ext>
          </a:extLst>
        </xdr:cNvPr>
        <xdr:cNvSpPr txBox="1">
          <a:spLocks noChangeArrowheads="1"/>
        </xdr:cNvSpPr>
      </xdr:nvSpPr>
      <xdr:spPr bwMode="auto">
        <a:xfrm>
          <a:off x="1543050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5" name="Text Box 120">
          <a:extLst>
            <a:ext uri="{FF2B5EF4-FFF2-40B4-BE49-F238E27FC236}">
              <a16:creationId xmlns:a16="http://schemas.microsoft.com/office/drawing/2014/main" id="{97BD54F4-FB37-4242-9B2D-125419BE91AC}"/>
            </a:ext>
          </a:extLst>
        </xdr:cNvPr>
        <xdr:cNvSpPr txBox="1">
          <a:spLocks noChangeArrowheads="1"/>
        </xdr:cNvSpPr>
      </xdr:nvSpPr>
      <xdr:spPr bwMode="auto">
        <a:xfrm>
          <a:off x="1543050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96" name="Text Box 121">
          <a:extLst>
            <a:ext uri="{FF2B5EF4-FFF2-40B4-BE49-F238E27FC236}">
              <a16:creationId xmlns:a16="http://schemas.microsoft.com/office/drawing/2014/main" id="{79151436-90D6-4B55-A30A-6F6DC3D7B30C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97" name="Text Box 122">
          <a:extLst>
            <a:ext uri="{FF2B5EF4-FFF2-40B4-BE49-F238E27FC236}">
              <a16:creationId xmlns:a16="http://schemas.microsoft.com/office/drawing/2014/main" id="{440D9B3C-69EB-4628-BA2B-40C5B40D18DE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8" name="Text Box 123">
          <a:extLst>
            <a:ext uri="{FF2B5EF4-FFF2-40B4-BE49-F238E27FC236}">
              <a16:creationId xmlns:a16="http://schemas.microsoft.com/office/drawing/2014/main" id="{AA61FAD1-5391-412C-A613-9E48D0DF70EA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9" name="Text Box 124">
          <a:extLst>
            <a:ext uri="{FF2B5EF4-FFF2-40B4-BE49-F238E27FC236}">
              <a16:creationId xmlns:a16="http://schemas.microsoft.com/office/drawing/2014/main" id="{80C0231F-1127-4CCE-9147-48A92954A03F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00" name="Text Box 125">
          <a:extLst>
            <a:ext uri="{FF2B5EF4-FFF2-40B4-BE49-F238E27FC236}">
              <a16:creationId xmlns:a16="http://schemas.microsoft.com/office/drawing/2014/main" id="{E9AA5C1D-25C4-476F-ABB0-46637C700AAE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01" name="Text Box 126">
          <a:extLst>
            <a:ext uri="{FF2B5EF4-FFF2-40B4-BE49-F238E27FC236}">
              <a16:creationId xmlns:a16="http://schemas.microsoft.com/office/drawing/2014/main" id="{462E6E7F-6D91-47A3-A069-43AE0CD28D22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02" name="Text Box 127">
          <a:extLst>
            <a:ext uri="{FF2B5EF4-FFF2-40B4-BE49-F238E27FC236}">
              <a16:creationId xmlns:a16="http://schemas.microsoft.com/office/drawing/2014/main" id="{84C4AFCA-72C6-4E43-9C12-4490D45446B1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03" name="Text Box 128">
          <a:extLst>
            <a:ext uri="{FF2B5EF4-FFF2-40B4-BE49-F238E27FC236}">
              <a16:creationId xmlns:a16="http://schemas.microsoft.com/office/drawing/2014/main" id="{3C6DF1A8-D4E4-456F-9A77-1FEDBA53DE18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04" name="Text Box 129">
          <a:extLst>
            <a:ext uri="{FF2B5EF4-FFF2-40B4-BE49-F238E27FC236}">
              <a16:creationId xmlns:a16="http://schemas.microsoft.com/office/drawing/2014/main" id="{5E0B9FCC-4AA8-445B-A9D5-6AC1DCE096B7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05" name="Text Box 130">
          <a:extLst>
            <a:ext uri="{FF2B5EF4-FFF2-40B4-BE49-F238E27FC236}">
              <a16:creationId xmlns:a16="http://schemas.microsoft.com/office/drawing/2014/main" id="{8D14DB80-4B03-4DB7-8349-96F5A6662279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06" name="Text Box 131">
          <a:extLst>
            <a:ext uri="{FF2B5EF4-FFF2-40B4-BE49-F238E27FC236}">
              <a16:creationId xmlns:a16="http://schemas.microsoft.com/office/drawing/2014/main" id="{1578F8D1-1A03-4BB8-80D5-BAD31C963974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07" name="Text Box 132">
          <a:extLst>
            <a:ext uri="{FF2B5EF4-FFF2-40B4-BE49-F238E27FC236}">
              <a16:creationId xmlns:a16="http://schemas.microsoft.com/office/drawing/2014/main" id="{57269692-9B64-4F9F-ABCE-FEFBB46CD31C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08" name="Text Box 135">
          <a:extLst>
            <a:ext uri="{FF2B5EF4-FFF2-40B4-BE49-F238E27FC236}">
              <a16:creationId xmlns:a16="http://schemas.microsoft.com/office/drawing/2014/main" id="{BB25AAB2-45D2-4293-ADF3-65FAAD7414F7}"/>
            </a:ext>
          </a:extLst>
        </xdr:cNvPr>
        <xdr:cNvSpPr txBox="1">
          <a:spLocks noChangeArrowheads="1"/>
        </xdr:cNvSpPr>
      </xdr:nvSpPr>
      <xdr:spPr bwMode="auto">
        <a:xfrm>
          <a:off x="1543050" y="81629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09" name="Text Box 136">
          <a:extLst>
            <a:ext uri="{FF2B5EF4-FFF2-40B4-BE49-F238E27FC236}">
              <a16:creationId xmlns:a16="http://schemas.microsoft.com/office/drawing/2014/main" id="{3F18B02F-B52E-4462-97C5-101786383B72}"/>
            </a:ext>
          </a:extLst>
        </xdr:cNvPr>
        <xdr:cNvSpPr txBox="1">
          <a:spLocks noChangeArrowheads="1"/>
        </xdr:cNvSpPr>
      </xdr:nvSpPr>
      <xdr:spPr bwMode="auto">
        <a:xfrm>
          <a:off x="1543050" y="81848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10" name="Text Box 137">
          <a:extLst>
            <a:ext uri="{FF2B5EF4-FFF2-40B4-BE49-F238E27FC236}">
              <a16:creationId xmlns:a16="http://schemas.microsoft.com/office/drawing/2014/main" id="{7698DCEA-3C54-4163-B1E0-3F517933C0FB}"/>
            </a:ext>
          </a:extLst>
        </xdr:cNvPr>
        <xdr:cNvSpPr txBox="1">
          <a:spLocks noChangeArrowheads="1"/>
        </xdr:cNvSpPr>
      </xdr:nvSpPr>
      <xdr:spPr bwMode="auto">
        <a:xfrm>
          <a:off x="1543050" y="81848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611" name="Text Box 139">
          <a:extLst>
            <a:ext uri="{FF2B5EF4-FFF2-40B4-BE49-F238E27FC236}">
              <a16:creationId xmlns:a16="http://schemas.microsoft.com/office/drawing/2014/main" id="{B9F23BF6-738A-4CCE-A1D3-17D6C1E3D69D}"/>
            </a:ext>
          </a:extLst>
        </xdr:cNvPr>
        <xdr:cNvSpPr txBox="1">
          <a:spLocks noChangeArrowheads="1"/>
        </xdr:cNvSpPr>
      </xdr:nvSpPr>
      <xdr:spPr bwMode="auto">
        <a:xfrm>
          <a:off x="1543050" y="8228647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2" name="Text Box 141">
          <a:extLst>
            <a:ext uri="{FF2B5EF4-FFF2-40B4-BE49-F238E27FC236}">
              <a16:creationId xmlns:a16="http://schemas.microsoft.com/office/drawing/2014/main" id="{116BA928-5208-494A-8184-B298E51A2483}"/>
            </a:ext>
          </a:extLst>
        </xdr:cNvPr>
        <xdr:cNvSpPr txBox="1">
          <a:spLocks noChangeArrowheads="1"/>
        </xdr:cNvSpPr>
      </xdr:nvSpPr>
      <xdr:spPr bwMode="auto">
        <a:xfrm>
          <a:off x="1543050" y="82724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3" name="Text Box 142">
          <a:extLst>
            <a:ext uri="{FF2B5EF4-FFF2-40B4-BE49-F238E27FC236}">
              <a16:creationId xmlns:a16="http://schemas.microsoft.com/office/drawing/2014/main" id="{7B534B68-9A24-4C7B-8932-1C03E5FFE387}"/>
            </a:ext>
          </a:extLst>
        </xdr:cNvPr>
        <xdr:cNvSpPr txBox="1">
          <a:spLocks noChangeArrowheads="1"/>
        </xdr:cNvSpPr>
      </xdr:nvSpPr>
      <xdr:spPr bwMode="auto">
        <a:xfrm>
          <a:off x="1543050" y="83162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4" name="Text Box 143">
          <a:extLst>
            <a:ext uri="{FF2B5EF4-FFF2-40B4-BE49-F238E27FC236}">
              <a16:creationId xmlns:a16="http://schemas.microsoft.com/office/drawing/2014/main" id="{B2D402BF-BDD6-4986-AB9E-80B23E9D9D13}"/>
            </a:ext>
          </a:extLst>
        </xdr:cNvPr>
        <xdr:cNvSpPr txBox="1">
          <a:spLocks noChangeArrowheads="1"/>
        </xdr:cNvSpPr>
      </xdr:nvSpPr>
      <xdr:spPr bwMode="auto">
        <a:xfrm>
          <a:off x="1543050" y="83162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5" name="Text Box 144">
          <a:extLst>
            <a:ext uri="{FF2B5EF4-FFF2-40B4-BE49-F238E27FC236}">
              <a16:creationId xmlns:a16="http://schemas.microsoft.com/office/drawing/2014/main" id="{EC3B221F-17A3-4D3F-8975-786D462F221A}"/>
            </a:ext>
          </a:extLst>
        </xdr:cNvPr>
        <xdr:cNvSpPr txBox="1">
          <a:spLocks noChangeArrowheads="1"/>
        </xdr:cNvSpPr>
      </xdr:nvSpPr>
      <xdr:spPr bwMode="auto">
        <a:xfrm>
          <a:off x="1543050" y="83820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6" name="Text Box 145">
          <a:extLst>
            <a:ext uri="{FF2B5EF4-FFF2-40B4-BE49-F238E27FC236}">
              <a16:creationId xmlns:a16="http://schemas.microsoft.com/office/drawing/2014/main" id="{53A01B81-47F6-4EE9-914F-6634024D834D}"/>
            </a:ext>
          </a:extLst>
        </xdr:cNvPr>
        <xdr:cNvSpPr txBox="1">
          <a:spLocks noChangeArrowheads="1"/>
        </xdr:cNvSpPr>
      </xdr:nvSpPr>
      <xdr:spPr bwMode="auto">
        <a:xfrm>
          <a:off x="1543050" y="83820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7" name="Text Box 146">
          <a:extLst>
            <a:ext uri="{FF2B5EF4-FFF2-40B4-BE49-F238E27FC236}">
              <a16:creationId xmlns:a16="http://schemas.microsoft.com/office/drawing/2014/main" id="{5F0BC39C-985E-46F5-AD0D-CE92066AFF31}"/>
            </a:ext>
          </a:extLst>
        </xdr:cNvPr>
        <xdr:cNvSpPr txBox="1">
          <a:spLocks noChangeArrowheads="1"/>
        </xdr:cNvSpPr>
      </xdr:nvSpPr>
      <xdr:spPr bwMode="auto">
        <a:xfrm>
          <a:off x="1543050" y="84039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8" name="Text Box 147">
          <a:extLst>
            <a:ext uri="{FF2B5EF4-FFF2-40B4-BE49-F238E27FC236}">
              <a16:creationId xmlns:a16="http://schemas.microsoft.com/office/drawing/2014/main" id="{A89D683A-C494-4ED6-8CDE-1A81791A6113}"/>
            </a:ext>
          </a:extLst>
        </xdr:cNvPr>
        <xdr:cNvSpPr txBox="1">
          <a:spLocks noChangeArrowheads="1"/>
        </xdr:cNvSpPr>
      </xdr:nvSpPr>
      <xdr:spPr bwMode="auto">
        <a:xfrm>
          <a:off x="1543050" y="84039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9" name="Text Box 149">
          <a:extLst>
            <a:ext uri="{FF2B5EF4-FFF2-40B4-BE49-F238E27FC236}">
              <a16:creationId xmlns:a16="http://schemas.microsoft.com/office/drawing/2014/main" id="{66DB002C-2B21-4B41-9EF3-75E0681F3B14}"/>
            </a:ext>
          </a:extLst>
        </xdr:cNvPr>
        <xdr:cNvSpPr txBox="1">
          <a:spLocks noChangeArrowheads="1"/>
        </xdr:cNvSpPr>
      </xdr:nvSpPr>
      <xdr:spPr bwMode="auto">
        <a:xfrm>
          <a:off x="1543050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20" name="Text Box 151">
          <a:extLst>
            <a:ext uri="{FF2B5EF4-FFF2-40B4-BE49-F238E27FC236}">
              <a16:creationId xmlns:a16="http://schemas.microsoft.com/office/drawing/2014/main" id="{C362E15A-FEE7-4F2C-B297-6531A1099A5B}"/>
            </a:ext>
          </a:extLst>
        </xdr:cNvPr>
        <xdr:cNvSpPr txBox="1">
          <a:spLocks noChangeArrowheads="1"/>
        </xdr:cNvSpPr>
      </xdr:nvSpPr>
      <xdr:spPr bwMode="auto">
        <a:xfrm>
          <a:off x="1543050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21" name="Text Box 152">
          <a:extLst>
            <a:ext uri="{FF2B5EF4-FFF2-40B4-BE49-F238E27FC236}">
              <a16:creationId xmlns:a16="http://schemas.microsoft.com/office/drawing/2014/main" id="{A50603E9-D26F-46E5-A531-DDBBC0D38068}"/>
            </a:ext>
          </a:extLst>
        </xdr:cNvPr>
        <xdr:cNvSpPr txBox="1">
          <a:spLocks noChangeArrowheads="1"/>
        </xdr:cNvSpPr>
      </xdr:nvSpPr>
      <xdr:spPr bwMode="auto">
        <a:xfrm>
          <a:off x="1543050" y="85353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22" name="Text Box 153">
          <a:extLst>
            <a:ext uri="{FF2B5EF4-FFF2-40B4-BE49-F238E27FC236}">
              <a16:creationId xmlns:a16="http://schemas.microsoft.com/office/drawing/2014/main" id="{78F652B2-A22A-4A6A-B0F1-982AA404A6F3}"/>
            </a:ext>
          </a:extLst>
        </xdr:cNvPr>
        <xdr:cNvSpPr txBox="1">
          <a:spLocks noChangeArrowheads="1"/>
        </xdr:cNvSpPr>
      </xdr:nvSpPr>
      <xdr:spPr bwMode="auto">
        <a:xfrm>
          <a:off x="1543050" y="85353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23" name="Text Box 154">
          <a:extLst>
            <a:ext uri="{FF2B5EF4-FFF2-40B4-BE49-F238E27FC236}">
              <a16:creationId xmlns:a16="http://schemas.microsoft.com/office/drawing/2014/main" id="{3E646CE0-4512-4448-8CDC-01C250DABCEB}"/>
            </a:ext>
          </a:extLst>
        </xdr:cNvPr>
        <xdr:cNvSpPr txBox="1">
          <a:spLocks noChangeArrowheads="1"/>
        </xdr:cNvSpPr>
      </xdr:nvSpPr>
      <xdr:spPr bwMode="auto">
        <a:xfrm>
          <a:off x="1543050" y="857916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24" name="Text Box 155">
          <a:extLst>
            <a:ext uri="{FF2B5EF4-FFF2-40B4-BE49-F238E27FC236}">
              <a16:creationId xmlns:a16="http://schemas.microsoft.com/office/drawing/2014/main" id="{4DE7A92E-C0AD-40B0-8B7D-C70DD25DC6AF}"/>
            </a:ext>
          </a:extLst>
        </xdr:cNvPr>
        <xdr:cNvSpPr txBox="1">
          <a:spLocks noChangeArrowheads="1"/>
        </xdr:cNvSpPr>
      </xdr:nvSpPr>
      <xdr:spPr bwMode="auto">
        <a:xfrm>
          <a:off x="1543050" y="857916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25" name="Text Box 156">
          <a:extLst>
            <a:ext uri="{FF2B5EF4-FFF2-40B4-BE49-F238E27FC236}">
              <a16:creationId xmlns:a16="http://schemas.microsoft.com/office/drawing/2014/main" id="{71F4F748-72B5-40A0-97D8-37F70AA65FDC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26" name="Text Box 157">
          <a:extLst>
            <a:ext uri="{FF2B5EF4-FFF2-40B4-BE49-F238E27FC236}">
              <a16:creationId xmlns:a16="http://schemas.microsoft.com/office/drawing/2014/main" id="{10763469-7E8F-4BF3-B4D2-233B97CA005E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7793</xdr:rowOff>
    </xdr:to>
    <xdr:sp macro="" textlink="">
      <xdr:nvSpPr>
        <xdr:cNvPr id="627" name="Text Box 158">
          <a:extLst>
            <a:ext uri="{FF2B5EF4-FFF2-40B4-BE49-F238E27FC236}">
              <a16:creationId xmlns:a16="http://schemas.microsoft.com/office/drawing/2014/main" id="{C4A79706-8ED4-436F-AC03-04823B16A406}"/>
            </a:ext>
          </a:extLst>
        </xdr:cNvPr>
        <xdr:cNvSpPr txBox="1">
          <a:spLocks noChangeArrowheads="1"/>
        </xdr:cNvSpPr>
      </xdr:nvSpPr>
      <xdr:spPr bwMode="auto">
        <a:xfrm>
          <a:off x="0" y="36499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16453</xdr:rowOff>
    </xdr:to>
    <xdr:sp macro="" textlink="">
      <xdr:nvSpPr>
        <xdr:cNvPr id="628" name="Text Box 159">
          <a:extLst>
            <a:ext uri="{FF2B5EF4-FFF2-40B4-BE49-F238E27FC236}">
              <a16:creationId xmlns:a16="http://schemas.microsoft.com/office/drawing/2014/main" id="{AA949EAD-410E-426A-B84F-C3309484D0F4}"/>
            </a:ext>
          </a:extLst>
        </xdr:cNvPr>
        <xdr:cNvSpPr txBox="1">
          <a:spLocks noChangeArrowheads="1"/>
        </xdr:cNvSpPr>
      </xdr:nvSpPr>
      <xdr:spPr bwMode="auto">
        <a:xfrm>
          <a:off x="0" y="575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29" name="Text Box 160">
          <a:extLst>
            <a:ext uri="{FF2B5EF4-FFF2-40B4-BE49-F238E27FC236}">
              <a16:creationId xmlns:a16="http://schemas.microsoft.com/office/drawing/2014/main" id="{4EFC7B76-D53E-46F7-9BD1-DC52BEE35481}"/>
            </a:ext>
          </a:extLst>
        </xdr:cNvPr>
        <xdr:cNvSpPr txBox="1">
          <a:spLocks noChangeArrowheads="1"/>
        </xdr:cNvSpPr>
      </xdr:nvSpPr>
      <xdr:spPr bwMode="auto">
        <a:xfrm>
          <a:off x="0" y="969645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630" name="Text Box 161">
          <a:extLst>
            <a:ext uri="{FF2B5EF4-FFF2-40B4-BE49-F238E27FC236}">
              <a16:creationId xmlns:a16="http://schemas.microsoft.com/office/drawing/2014/main" id="{45F82265-A20A-4AFE-9160-4FA9D3C43AFF}"/>
            </a:ext>
          </a:extLst>
        </xdr:cNvPr>
        <xdr:cNvSpPr txBox="1">
          <a:spLocks noChangeArrowheads="1"/>
        </xdr:cNvSpPr>
      </xdr:nvSpPr>
      <xdr:spPr bwMode="auto">
        <a:xfrm>
          <a:off x="0" y="974026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631" name="Text Box 162">
          <a:extLst>
            <a:ext uri="{FF2B5EF4-FFF2-40B4-BE49-F238E27FC236}">
              <a16:creationId xmlns:a16="http://schemas.microsoft.com/office/drawing/2014/main" id="{1F99E457-03B4-4475-8BA6-BC30E9BC521D}"/>
            </a:ext>
          </a:extLst>
        </xdr:cNvPr>
        <xdr:cNvSpPr txBox="1">
          <a:spLocks noChangeArrowheads="1"/>
        </xdr:cNvSpPr>
      </xdr:nvSpPr>
      <xdr:spPr bwMode="auto">
        <a:xfrm>
          <a:off x="0" y="978408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32" name="Text Box 163">
          <a:extLst>
            <a:ext uri="{FF2B5EF4-FFF2-40B4-BE49-F238E27FC236}">
              <a16:creationId xmlns:a16="http://schemas.microsoft.com/office/drawing/2014/main" id="{C9E31884-C21F-42C3-A61D-4C81F411962C}"/>
            </a:ext>
          </a:extLst>
        </xdr:cNvPr>
        <xdr:cNvSpPr txBox="1">
          <a:spLocks noChangeArrowheads="1"/>
        </xdr:cNvSpPr>
      </xdr:nvSpPr>
      <xdr:spPr bwMode="auto">
        <a:xfrm>
          <a:off x="0" y="982789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33" name="Text Box 164">
          <a:extLst>
            <a:ext uri="{FF2B5EF4-FFF2-40B4-BE49-F238E27FC236}">
              <a16:creationId xmlns:a16="http://schemas.microsoft.com/office/drawing/2014/main" id="{1FD7822D-0344-4376-8992-37C9BB0374BE}"/>
            </a:ext>
          </a:extLst>
        </xdr:cNvPr>
        <xdr:cNvSpPr txBox="1">
          <a:spLocks noChangeArrowheads="1"/>
        </xdr:cNvSpPr>
      </xdr:nvSpPr>
      <xdr:spPr bwMode="auto">
        <a:xfrm>
          <a:off x="0" y="987171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34" name="Text Box 165">
          <a:extLst>
            <a:ext uri="{FF2B5EF4-FFF2-40B4-BE49-F238E27FC236}">
              <a16:creationId xmlns:a16="http://schemas.microsoft.com/office/drawing/2014/main" id="{634907E4-7221-44FC-BDFA-F68EE70F2B21}"/>
            </a:ext>
          </a:extLst>
        </xdr:cNvPr>
        <xdr:cNvSpPr txBox="1">
          <a:spLocks noChangeArrowheads="1"/>
        </xdr:cNvSpPr>
      </xdr:nvSpPr>
      <xdr:spPr bwMode="auto">
        <a:xfrm>
          <a:off x="0" y="991552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635" name="Text Box 166">
          <a:extLst>
            <a:ext uri="{FF2B5EF4-FFF2-40B4-BE49-F238E27FC236}">
              <a16:creationId xmlns:a16="http://schemas.microsoft.com/office/drawing/2014/main" id="{20C2511C-EE58-4436-8EB2-A28512A3412D}"/>
            </a:ext>
          </a:extLst>
        </xdr:cNvPr>
        <xdr:cNvSpPr txBox="1">
          <a:spLocks noChangeArrowheads="1"/>
        </xdr:cNvSpPr>
      </xdr:nvSpPr>
      <xdr:spPr bwMode="auto">
        <a:xfrm>
          <a:off x="0" y="995934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636" name="Text Box 167">
          <a:extLst>
            <a:ext uri="{FF2B5EF4-FFF2-40B4-BE49-F238E27FC236}">
              <a16:creationId xmlns:a16="http://schemas.microsoft.com/office/drawing/2014/main" id="{29086C58-CB38-4745-8C9B-26889806761C}"/>
            </a:ext>
          </a:extLst>
        </xdr:cNvPr>
        <xdr:cNvSpPr txBox="1">
          <a:spLocks noChangeArrowheads="1"/>
        </xdr:cNvSpPr>
      </xdr:nvSpPr>
      <xdr:spPr bwMode="auto">
        <a:xfrm>
          <a:off x="0" y="1000315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16452</xdr:rowOff>
    </xdr:to>
    <xdr:sp macro="" textlink="">
      <xdr:nvSpPr>
        <xdr:cNvPr id="637" name="Text Box 168">
          <a:extLst>
            <a:ext uri="{FF2B5EF4-FFF2-40B4-BE49-F238E27FC236}">
              <a16:creationId xmlns:a16="http://schemas.microsoft.com/office/drawing/2014/main" id="{57A9961E-2323-4B56-9038-BF8432AF9188}"/>
            </a:ext>
          </a:extLst>
        </xdr:cNvPr>
        <xdr:cNvSpPr txBox="1">
          <a:spLocks noChangeArrowheads="1"/>
        </xdr:cNvSpPr>
      </xdr:nvSpPr>
      <xdr:spPr bwMode="auto">
        <a:xfrm>
          <a:off x="0" y="1004697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16453</xdr:rowOff>
    </xdr:to>
    <xdr:sp macro="" textlink="">
      <xdr:nvSpPr>
        <xdr:cNvPr id="638" name="Text Box 169">
          <a:extLst>
            <a:ext uri="{FF2B5EF4-FFF2-40B4-BE49-F238E27FC236}">
              <a16:creationId xmlns:a16="http://schemas.microsoft.com/office/drawing/2014/main" id="{9CD020B5-0053-46C6-A174-D7BFC31D996E}"/>
            </a:ext>
          </a:extLst>
        </xdr:cNvPr>
        <xdr:cNvSpPr txBox="1">
          <a:spLocks noChangeArrowheads="1"/>
        </xdr:cNvSpPr>
      </xdr:nvSpPr>
      <xdr:spPr bwMode="auto">
        <a:xfrm>
          <a:off x="0" y="100907850"/>
          <a:ext cx="76200" cy="26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639" name="Text Box 170">
          <a:extLst>
            <a:ext uri="{FF2B5EF4-FFF2-40B4-BE49-F238E27FC236}">
              <a16:creationId xmlns:a16="http://schemas.microsoft.com/office/drawing/2014/main" id="{B5137AC5-AAFF-4936-B3B5-B5044F3A71C1}"/>
            </a:ext>
          </a:extLst>
        </xdr:cNvPr>
        <xdr:cNvSpPr txBox="1">
          <a:spLocks noChangeArrowheads="1"/>
        </xdr:cNvSpPr>
      </xdr:nvSpPr>
      <xdr:spPr bwMode="auto">
        <a:xfrm>
          <a:off x="0" y="1013460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640" name="Text Box 171">
          <a:extLst>
            <a:ext uri="{FF2B5EF4-FFF2-40B4-BE49-F238E27FC236}">
              <a16:creationId xmlns:a16="http://schemas.microsoft.com/office/drawing/2014/main" id="{510668EF-724A-4ADF-A21A-6E2D5A96B281}"/>
            </a:ext>
          </a:extLst>
        </xdr:cNvPr>
        <xdr:cNvSpPr txBox="1">
          <a:spLocks noChangeArrowheads="1"/>
        </xdr:cNvSpPr>
      </xdr:nvSpPr>
      <xdr:spPr bwMode="auto">
        <a:xfrm>
          <a:off x="0" y="1017841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41" name="Text Box 172">
          <a:extLst>
            <a:ext uri="{FF2B5EF4-FFF2-40B4-BE49-F238E27FC236}">
              <a16:creationId xmlns:a16="http://schemas.microsoft.com/office/drawing/2014/main" id="{65BFFD5E-18C1-4E4E-8E6A-27DEF0BEFB2A}"/>
            </a:ext>
          </a:extLst>
        </xdr:cNvPr>
        <xdr:cNvSpPr txBox="1">
          <a:spLocks noChangeArrowheads="1"/>
        </xdr:cNvSpPr>
      </xdr:nvSpPr>
      <xdr:spPr bwMode="auto">
        <a:xfrm>
          <a:off x="0" y="1022223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7794</xdr:rowOff>
    </xdr:to>
    <xdr:sp macro="" textlink="">
      <xdr:nvSpPr>
        <xdr:cNvPr id="642" name="Text Box 173">
          <a:extLst>
            <a:ext uri="{FF2B5EF4-FFF2-40B4-BE49-F238E27FC236}">
              <a16:creationId xmlns:a16="http://schemas.microsoft.com/office/drawing/2014/main" id="{DB830148-3AB4-4DEA-BD0C-3DC775D0AB96}"/>
            </a:ext>
          </a:extLst>
        </xdr:cNvPr>
        <xdr:cNvSpPr txBox="1">
          <a:spLocks noChangeArrowheads="1"/>
        </xdr:cNvSpPr>
      </xdr:nvSpPr>
      <xdr:spPr bwMode="auto">
        <a:xfrm>
          <a:off x="0" y="10660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43" name="Text Box 175">
          <a:extLst>
            <a:ext uri="{FF2B5EF4-FFF2-40B4-BE49-F238E27FC236}">
              <a16:creationId xmlns:a16="http://schemas.microsoft.com/office/drawing/2014/main" id="{31464900-91B8-4243-A2A0-0B8AC95EA354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44" name="Text Box 176">
          <a:extLst>
            <a:ext uri="{FF2B5EF4-FFF2-40B4-BE49-F238E27FC236}">
              <a16:creationId xmlns:a16="http://schemas.microsoft.com/office/drawing/2014/main" id="{4D84583D-4EC8-492C-9FA5-48450C0A593D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45" name="Text Box 177">
          <a:extLst>
            <a:ext uri="{FF2B5EF4-FFF2-40B4-BE49-F238E27FC236}">
              <a16:creationId xmlns:a16="http://schemas.microsoft.com/office/drawing/2014/main" id="{B9E0E526-F687-45E7-93FC-084E974C6D7F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46" name="Text Box 178">
          <a:extLst>
            <a:ext uri="{FF2B5EF4-FFF2-40B4-BE49-F238E27FC236}">
              <a16:creationId xmlns:a16="http://schemas.microsoft.com/office/drawing/2014/main" id="{D835A0FD-4A37-45C5-AF25-258EF23B0A75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47" name="Text Box 179">
          <a:extLst>
            <a:ext uri="{FF2B5EF4-FFF2-40B4-BE49-F238E27FC236}">
              <a16:creationId xmlns:a16="http://schemas.microsoft.com/office/drawing/2014/main" id="{BCBB84D5-8CC9-4693-AE31-7971EED7E6F3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48" name="Text Box 180">
          <a:extLst>
            <a:ext uri="{FF2B5EF4-FFF2-40B4-BE49-F238E27FC236}">
              <a16:creationId xmlns:a16="http://schemas.microsoft.com/office/drawing/2014/main" id="{80CDE930-6251-45B6-9EDA-B1519ADA8C6C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49" name="Text Box 181">
          <a:extLst>
            <a:ext uri="{FF2B5EF4-FFF2-40B4-BE49-F238E27FC236}">
              <a16:creationId xmlns:a16="http://schemas.microsoft.com/office/drawing/2014/main" id="{0B505548-45A2-429A-A76D-7AD8BCC047DA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50" name="Text Box 182">
          <a:extLst>
            <a:ext uri="{FF2B5EF4-FFF2-40B4-BE49-F238E27FC236}">
              <a16:creationId xmlns:a16="http://schemas.microsoft.com/office/drawing/2014/main" id="{A0A18E21-4D59-4D20-9B11-F9A588DA7375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51" name="Text Box 183">
          <a:extLst>
            <a:ext uri="{FF2B5EF4-FFF2-40B4-BE49-F238E27FC236}">
              <a16:creationId xmlns:a16="http://schemas.microsoft.com/office/drawing/2014/main" id="{C499412C-1AB4-4883-B283-AFE1D6ADF71D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52" name="Text Box 184">
          <a:extLst>
            <a:ext uri="{FF2B5EF4-FFF2-40B4-BE49-F238E27FC236}">
              <a16:creationId xmlns:a16="http://schemas.microsoft.com/office/drawing/2014/main" id="{7B34985E-566D-4721-A302-FB33757B7CF6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53" name="Text Box 185">
          <a:extLst>
            <a:ext uri="{FF2B5EF4-FFF2-40B4-BE49-F238E27FC236}">
              <a16:creationId xmlns:a16="http://schemas.microsoft.com/office/drawing/2014/main" id="{5FAE9E0B-2498-40C9-9DBB-A3CE75966257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54" name="Text Box 186">
          <a:extLst>
            <a:ext uri="{FF2B5EF4-FFF2-40B4-BE49-F238E27FC236}">
              <a16:creationId xmlns:a16="http://schemas.microsoft.com/office/drawing/2014/main" id="{50B401AD-F79C-4AD9-BBEF-E646ED8C2454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55" name="Text Box 187">
          <a:extLst>
            <a:ext uri="{FF2B5EF4-FFF2-40B4-BE49-F238E27FC236}">
              <a16:creationId xmlns:a16="http://schemas.microsoft.com/office/drawing/2014/main" id="{8894A191-8A3B-4A3E-8850-ADA98D0CE741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56" name="Text Box 188">
          <a:extLst>
            <a:ext uri="{FF2B5EF4-FFF2-40B4-BE49-F238E27FC236}">
              <a16:creationId xmlns:a16="http://schemas.microsoft.com/office/drawing/2014/main" id="{C69DB925-9563-45D2-A7D9-BD305D4291CB}"/>
            </a:ext>
          </a:extLst>
        </xdr:cNvPr>
        <xdr:cNvSpPr txBox="1">
          <a:spLocks noChangeArrowheads="1"/>
        </xdr:cNvSpPr>
      </xdr:nvSpPr>
      <xdr:spPr bwMode="auto">
        <a:xfrm>
          <a:off x="1543050" y="402240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57" name="Text Box 189">
          <a:extLst>
            <a:ext uri="{FF2B5EF4-FFF2-40B4-BE49-F238E27FC236}">
              <a16:creationId xmlns:a16="http://schemas.microsoft.com/office/drawing/2014/main" id="{4560D280-7D3D-4611-A1AE-09258A4E3C54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58" name="Text Box 190">
          <a:extLst>
            <a:ext uri="{FF2B5EF4-FFF2-40B4-BE49-F238E27FC236}">
              <a16:creationId xmlns:a16="http://schemas.microsoft.com/office/drawing/2014/main" id="{8E1367DF-003F-4301-8C94-7D4F448A95E4}"/>
            </a:ext>
          </a:extLst>
        </xdr:cNvPr>
        <xdr:cNvSpPr txBox="1">
          <a:spLocks noChangeArrowheads="1"/>
        </xdr:cNvSpPr>
      </xdr:nvSpPr>
      <xdr:spPr bwMode="auto">
        <a:xfrm>
          <a:off x="1543050" y="81410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59" name="Text Box 191">
          <a:extLst>
            <a:ext uri="{FF2B5EF4-FFF2-40B4-BE49-F238E27FC236}">
              <a16:creationId xmlns:a16="http://schemas.microsoft.com/office/drawing/2014/main" id="{C9E78D29-41B8-4179-9784-80935A5F0B4A}"/>
            </a:ext>
          </a:extLst>
        </xdr:cNvPr>
        <xdr:cNvSpPr txBox="1">
          <a:spLocks noChangeArrowheads="1"/>
        </xdr:cNvSpPr>
      </xdr:nvSpPr>
      <xdr:spPr bwMode="auto">
        <a:xfrm>
          <a:off x="1543050" y="82067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660" name="Text Box 192">
          <a:extLst>
            <a:ext uri="{FF2B5EF4-FFF2-40B4-BE49-F238E27FC236}">
              <a16:creationId xmlns:a16="http://schemas.microsoft.com/office/drawing/2014/main" id="{DBBFC0B8-8E85-4C55-9CF4-5F6C7E5BFC30}"/>
            </a:ext>
          </a:extLst>
        </xdr:cNvPr>
        <xdr:cNvSpPr txBox="1">
          <a:spLocks noChangeArrowheads="1"/>
        </xdr:cNvSpPr>
      </xdr:nvSpPr>
      <xdr:spPr bwMode="auto">
        <a:xfrm>
          <a:off x="1543050" y="825055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61" name="Text Box 193">
          <a:extLst>
            <a:ext uri="{FF2B5EF4-FFF2-40B4-BE49-F238E27FC236}">
              <a16:creationId xmlns:a16="http://schemas.microsoft.com/office/drawing/2014/main" id="{4BB6A0B2-0CBF-4B46-A687-52CB2E9DC04D}"/>
            </a:ext>
          </a:extLst>
        </xdr:cNvPr>
        <xdr:cNvSpPr txBox="1">
          <a:spLocks noChangeArrowheads="1"/>
        </xdr:cNvSpPr>
      </xdr:nvSpPr>
      <xdr:spPr bwMode="auto">
        <a:xfrm>
          <a:off x="1543050" y="82943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62" name="Text Box 194">
          <a:extLst>
            <a:ext uri="{FF2B5EF4-FFF2-40B4-BE49-F238E27FC236}">
              <a16:creationId xmlns:a16="http://schemas.microsoft.com/office/drawing/2014/main" id="{527D834E-1E1A-4CE3-871D-FB1FEBC27AA1}"/>
            </a:ext>
          </a:extLst>
        </xdr:cNvPr>
        <xdr:cNvSpPr txBox="1">
          <a:spLocks noChangeArrowheads="1"/>
        </xdr:cNvSpPr>
      </xdr:nvSpPr>
      <xdr:spPr bwMode="auto">
        <a:xfrm>
          <a:off x="1543050" y="833818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63" name="Text Box 195">
          <a:extLst>
            <a:ext uri="{FF2B5EF4-FFF2-40B4-BE49-F238E27FC236}">
              <a16:creationId xmlns:a16="http://schemas.microsoft.com/office/drawing/2014/main" id="{A37806BF-A74D-411A-BF17-97445C1807D7}"/>
            </a:ext>
          </a:extLst>
        </xdr:cNvPr>
        <xdr:cNvSpPr txBox="1">
          <a:spLocks noChangeArrowheads="1"/>
        </xdr:cNvSpPr>
      </xdr:nvSpPr>
      <xdr:spPr bwMode="auto">
        <a:xfrm>
          <a:off x="1543050" y="836009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64" name="Text Box 196">
          <a:extLst>
            <a:ext uri="{FF2B5EF4-FFF2-40B4-BE49-F238E27FC236}">
              <a16:creationId xmlns:a16="http://schemas.microsoft.com/office/drawing/2014/main" id="{C274932E-1DF7-44E6-A019-DC19195302E7}"/>
            </a:ext>
          </a:extLst>
        </xdr:cNvPr>
        <xdr:cNvSpPr txBox="1">
          <a:spLocks noChangeArrowheads="1"/>
        </xdr:cNvSpPr>
      </xdr:nvSpPr>
      <xdr:spPr bwMode="auto">
        <a:xfrm>
          <a:off x="1543050" y="84258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65" name="Text Box 197">
          <a:extLst>
            <a:ext uri="{FF2B5EF4-FFF2-40B4-BE49-F238E27FC236}">
              <a16:creationId xmlns:a16="http://schemas.microsoft.com/office/drawing/2014/main" id="{D5BF8F6F-FE5C-4284-9274-7633A850AFBD}"/>
            </a:ext>
          </a:extLst>
        </xdr:cNvPr>
        <xdr:cNvSpPr txBox="1">
          <a:spLocks noChangeArrowheads="1"/>
        </xdr:cNvSpPr>
      </xdr:nvSpPr>
      <xdr:spPr bwMode="auto">
        <a:xfrm>
          <a:off x="1543050" y="844772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66" name="Text Box 198">
          <a:extLst>
            <a:ext uri="{FF2B5EF4-FFF2-40B4-BE49-F238E27FC236}">
              <a16:creationId xmlns:a16="http://schemas.microsoft.com/office/drawing/2014/main" id="{8B9BD953-C550-4027-A372-660E0D701168}"/>
            </a:ext>
          </a:extLst>
        </xdr:cNvPr>
        <xdr:cNvSpPr txBox="1">
          <a:spLocks noChangeArrowheads="1"/>
        </xdr:cNvSpPr>
      </xdr:nvSpPr>
      <xdr:spPr bwMode="auto">
        <a:xfrm>
          <a:off x="1543050" y="85134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67" name="Text Box 199">
          <a:extLst>
            <a:ext uri="{FF2B5EF4-FFF2-40B4-BE49-F238E27FC236}">
              <a16:creationId xmlns:a16="http://schemas.microsoft.com/office/drawing/2014/main" id="{1E5EF207-8E90-42E4-AEF1-9226B471F5BD}"/>
            </a:ext>
          </a:extLst>
        </xdr:cNvPr>
        <xdr:cNvSpPr txBox="1">
          <a:spLocks noChangeArrowheads="1"/>
        </xdr:cNvSpPr>
      </xdr:nvSpPr>
      <xdr:spPr bwMode="auto">
        <a:xfrm>
          <a:off x="1543050" y="855726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16452</xdr:rowOff>
    </xdr:to>
    <xdr:sp macro="" textlink="">
      <xdr:nvSpPr>
        <xdr:cNvPr id="668" name="Text Box 200">
          <a:extLst>
            <a:ext uri="{FF2B5EF4-FFF2-40B4-BE49-F238E27FC236}">
              <a16:creationId xmlns:a16="http://schemas.microsoft.com/office/drawing/2014/main" id="{B18C06A4-046E-42F8-B295-96E96F94F638}"/>
            </a:ext>
          </a:extLst>
        </xdr:cNvPr>
        <xdr:cNvSpPr txBox="1">
          <a:spLocks noChangeArrowheads="1"/>
        </xdr:cNvSpPr>
      </xdr:nvSpPr>
      <xdr:spPr bwMode="auto">
        <a:xfrm>
          <a:off x="1543050" y="86010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69" name="Text Box 201">
          <a:extLst>
            <a:ext uri="{FF2B5EF4-FFF2-40B4-BE49-F238E27FC236}">
              <a16:creationId xmlns:a16="http://schemas.microsoft.com/office/drawing/2014/main" id="{42E06562-9736-4A22-880A-918ACD25D734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0" name="Text Box 202">
          <a:extLst>
            <a:ext uri="{FF2B5EF4-FFF2-40B4-BE49-F238E27FC236}">
              <a16:creationId xmlns:a16="http://schemas.microsoft.com/office/drawing/2014/main" id="{FCC86F21-398F-4506-BC48-E86523B2EEF9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1" name="Text Box 203">
          <a:extLst>
            <a:ext uri="{FF2B5EF4-FFF2-40B4-BE49-F238E27FC236}">
              <a16:creationId xmlns:a16="http://schemas.microsoft.com/office/drawing/2014/main" id="{7D5030DB-8AE9-40E3-A40A-BBCB443FB76B}"/>
            </a:ext>
          </a:extLst>
        </xdr:cNvPr>
        <xdr:cNvSpPr txBox="1">
          <a:spLocks noChangeArrowheads="1"/>
        </xdr:cNvSpPr>
      </xdr:nvSpPr>
      <xdr:spPr bwMode="auto">
        <a:xfrm>
          <a:off x="1543050" y="90611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242628</xdr:rowOff>
    </xdr:to>
    <xdr:sp macro="" textlink="">
      <xdr:nvSpPr>
        <xdr:cNvPr id="672" name="Text Box 204">
          <a:extLst>
            <a:ext uri="{FF2B5EF4-FFF2-40B4-BE49-F238E27FC236}">
              <a16:creationId xmlns:a16="http://schemas.microsoft.com/office/drawing/2014/main" id="{3AA0D661-3AAC-4FAF-86F4-B2A276CD60F2}"/>
            </a:ext>
          </a:extLst>
        </xdr:cNvPr>
        <xdr:cNvSpPr txBox="1">
          <a:spLocks noChangeArrowheads="1"/>
        </xdr:cNvSpPr>
      </xdr:nvSpPr>
      <xdr:spPr bwMode="auto">
        <a:xfrm>
          <a:off x="1543050" y="1041939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73" name="Text Box 205">
          <a:extLst>
            <a:ext uri="{FF2B5EF4-FFF2-40B4-BE49-F238E27FC236}">
              <a16:creationId xmlns:a16="http://schemas.microsoft.com/office/drawing/2014/main" id="{20F886F4-8A7A-43B2-A62D-FA2EF6E98AEA}"/>
            </a:ext>
          </a:extLst>
        </xdr:cNvPr>
        <xdr:cNvSpPr txBox="1">
          <a:spLocks noChangeArrowheads="1"/>
        </xdr:cNvSpPr>
      </xdr:nvSpPr>
      <xdr:spPr bwMode="auto">
        <a:xfrm>
          <a:off x="1543050" y="161258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4" name="Text Box 206">
          <a:extLst>
            <a:ext uri="{FF2B5EF4-FFF2-40B4-BE49-F238E27FC236}">
              <a16:creationId xmlns:a16="http://schemas.microsoft.com/office/drawing/2014/main" id="{2FB401A3-76CA-490E-94F2-F303B749B7A8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75" name="Text Box 207">
          <a:extLst>
            <a:ext uri="{FF2B5EF4-FFF2-40B4-BE49-F238E27FC236}">
              <a16:creationId xmlns:a16="http://schemas.microsoft.com/office/drawing/2014/main" id="{C8FAB529-7026-4958-BEEC-2F8D894F594B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6" name="Text Box 208">
          <a:extLst>
            <a:ext uri="{FF2B5EF4-FFF2-40B4-BE49-F238E27FC236}">
              <a16:creationId xmlns:a16="http://schemas.microsoft.com/office/drawing/2014/main" id="{C33EE4C6-FAAC-4AAA-B727-EB853221C4DA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7" name="Text Box 209">
          <a:extLst>
            <a:ext uri="{FF2B5EF4-FFF2-40B4-BE49-F238E27FC236}">
              <a16:creationId xmlns:a16="http://schemas.microsoft.com/office/drawing/2014/main" id="{164B7B8D-D7F3-4ACC-AE79-4324C118FE07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8" name="Text Box 210">
          <a:extLst>
            <a:ext uri="{FF2B5EF4-FFF2-40B4-BE49-F238E27FC236}">
              <a16:creationId xmlns:a16="http://schemas.microsoft.com/office/drawing/2014/main" id="{063526D4-F12E-448A-947B-D2EA31A920AE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79" name="Text Box 211">
          <a:extLst>
            <a:ext uri="{FF2B5EF4-FFF2-40B4-BE49-F238E27FC236}">
              <a16:creationId xmlns:a16="http://schemas.microsoft.com/office/drawing/2014/main" id="{69B03DB8-F964-491E-9F02-28920F917A7A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80" name="Text Box 212">
          <a:extLst>
            <a:ext uri="{FF2B5EF4-FFF2-40B4-BE49-F238E27FC236}">
              <a16:creationId xmlns:a16="http://schemas.microsoft.com/office/drawing/2014/main" id="{10996AA9-77C1-4A44-9D50-7BF58F1A8AB3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81" name="Text Box 213">
          <a:extLst>
            <a:ext uri="{FF2B5EF4-FFF2-40B4-BE49-F238E27FC236}">
              <a16:creationId xmlns:a16="http://schemas.microsoft.com/office/drawing/2014/main" id="{6FD44BDF-E2C0-4B37-9774-5385B6E76CA4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82" name="Text Box 214">
          <a:extLst>
            <a:ext uri="{FF2B5EF4-FFF2-40B4-BE49-F238E27FC236}">
              <a16:creationId xmlns:a16="http://schemas.microsoft.com/office/drawing/2014/main" id="{CEB29CDD-C795-48B0-8C9D-BAD900BED7FC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83" name="Text Box 215">
          <a:extLst>
            <a:ext uri="{FF2B5EF4-FFF2-40B4-BE49-F238E27FC236}">
              <a16:creationId xmlns:a16="http://schemas.microsoft.com/office/drawing/2014/main" id="{4A7AAF2F-B3AC-4406-907F-8099453E2DE4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84" name="Text Box 216">
          <a:extLst>
            <a:ext uri="{FF2B5EF4-FFF2-40B4-BE49-F238E27FC236}">
              <a16:creationId xmlns:a16="http://schemas.microsoft.com/office/drawing/2014/main" id="{FA56EA9A-40BD-4617-96F0-C6E2A4BDA276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85" name="Text Box 217">
          <a:extLst>
            <a:ext uri="{FF2B5EF4-FFF2-40B4-BE49-F238E27FC236}">
              <a16:creationId xmlns:a16="http://schemas.microsoft.com/office/drawing/2014/main" id="{1D18C64A-057E-454F-9597-C36852FC344C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86" name="Text Box 218">
          <a:extLst>
            <a:ext uri="{FF2B5EF4-FFF2-40B4-BE49-F238E27FC236}">
              <a16:creationId xmlns:a16="http://schemas.microsoft.com/office/drawing/2014/main" id="{0C5EFDD3-2C8D-40EA-8638-5202561416E3}"/>
            </a:ext>
          </a:extLst>
        </xdr:cNvPr>
        <xdr:cNvSpPr txBox="1">
          <a:spLocks noChangeArrowheads="1"/>
        </xdr:cNvSpPr>
      </xdr:nvSpPr>
      <xdr:spPr bwMode="auto">
        <a:xfrm>
          <a:off x="1543050" y="39785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87" name="Text Box 219">
          <a:extLst>
            <a:ext uri="{FF2B5EF4-FFF2-40B4-BE49-F238E27FC236}">
              <a16:creationId xmlns:a16="http://schemas.microsoft.com/office/drawing/2014/main" id="{1AE4B234-8F14-4FBA-8E15-DA41D40A86C6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88" name="Text Box 220">
          <a:extLst>
            <a:ext uri="{FF2B5EF4-FFF2-40B4-BE49-F238E27FC236}">
              <a16:creationId xmlns:a16="http://schemas.microsoft.com/office/drawing/2014/main" id="{95E2AD12-D644-458F-A888-242973991DE9}"/>
            </a:ext>
          </a:extLst>
        </xdr:cNvPr>
        <xdr:cNvSpPr txBox="1">
          <a:spLocks noChangeArrowheads="1"/>
        </xdr:cNvSpPr>
      </xdr:nvSpPr>
      <xdr:spPr bwMode="auto">
        <a:xfrm>
          <a:off x="1543050" y="811911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89" name="Text Box 221">
          <a:extLst>
            <a:ext uri="{FF2B5EF4-FFF2-40B4-BE49-F238E27FC236}">
              <a16:creationId xmlns:a16="http://schemas.microsoft.com/office/drawing/2014/main" id="{4BC93DE4-9D56-4EB7-BCB3-A54C6686ED89}"/>
            </a:ext>
          </a:extLst>
        </xdr:cNvPr>
        <xdr:cNvSpPr txBox="1">
          <a:spLocks noChangeArrowheads="1"/>
        </xdr:cNvSpPr>
      </xdr:nvSpPr>
      <xdr:spPr bwMode="auto">
        <a:xfrm>
          <a:off x="1543050" y="81410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690" name="Text Box 223">
          <a:extLst>
            <a:ext uri="{FF2B5EF4-FFF2-40B4-BE49-F238E27FC236}">
              <a16:creationId xmlns:a16="http://schemas.microsoft.com/office/drawing/2014/main" id="{1524C289-8495-48E5-8C58-B98392FF3B1A}"/>
            </a:ext>
          </a:extLst>
        </xdr:cNvPr>
        <xdr:cNvSpPr txBox="1">
          <a:spLocks noChangeArrowheads="1"/>
        </xdr:cNvSpPr>
      </xdr:nvSpPr>
      <xdr:spPr bwMode="auto">
        <a:xfrm>
          <a:off x="1543050" y="825055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91" name="Text Box 224">
          <a:extLst>
            <a:ext uri="{FF2B5EF4-FFF2-40B4-BE49-F238E27FC236}">
              <a16:creationId xmlns:a16="http://schemas.microsoft.com/office/drawing/2014/main" id="{20863A3D-FC9D-4A10-8FE6-7450668B491D}"/>
            </a:ext>
          </a:extLst>
        </xdr:cNvPr>
        <xdr:cNvSpPr txBox="1">
          <a:spLocks noChangeArrowheads="1"/>
        </xdr:cNvSpPr>
      </xdr:nvSpPr>
      <xdr:spPr bwMode="auto">
        <a:xfrm>
          <a:off x="1543050" y="82943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92" name="Text Box 225">
          <a:extLst>
            <a:ext uri="{FF2B5EF4-FFF2-40B4-BE49-F238E27FC236}">
              <a16:creationId xmlns:a16="http://schemas.microsoft.com/office/drawing/2014/main" id="{D01C178B-4D05-4FDD-9B32-6D0A9608525C}"/>
            </a:ext>
          </a:extLst>
        </xdr:cNvPr>
        <xdr:cNvSpPr txBox="1">
          <a:spLocks noChangeArrowheads="1"/>
        </xdr:cNvSpPr>
      </xdr:nvSpPr>
      <xdr:spPr bwMode="auto">
        <a:xfrm>
          <a:off x="1543050" y="833818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93" name="Text Box 226">
          <a:extLst>
            <a:ext uri="{FF2B5EF4-FFF2-40B4-BE49-F238E27FC236}">
              <a16:creationId xmlns:a16="http://schemas.microsoft.com/office/drawing/2014/main" id="{F92D3868-3230-4C86-9632-DBE88A33C7DC}"/>
            </a:ext>
          </a:extLst>
        </xdr:cNvPr>
        <xdr:cNvSpPr txBox="1">
          <a:spLocks noChangeArrowheads="1"/>
        </xdr:cNvSpPr>
      </xdr:nvSpPr>
      <xdr:spPr bwMode="auto">
        <a:xfrm>
          <a:off x="1543050" y="836009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94" name="Text Box 227">
          <a:extLst>
            <a:ext uri="{FF2B5EF4-FFF2-40B4-BE49-F238E27FC236}">
              <a16:creationId xmlns:a16="http://schemas.microsoft.com/office/drawing/2014/main" id="{5B0252E1-1350-46B4-8144-9E40C980AEBD}"/>
            </a:ext>
          </a:extLst>
        </xdr:cNvPr>
        <xdr:cNvSpPr txBox="1">
          <a:spLocks noChangeArrowheads="1"/>
        </xdr:cNvSpPr>
      </xdr:nvSpPr>
      <xdr:spPr bwMode="auto">
        <a:xfrm>
          <a:off x="1543050" y="84258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95" name="Text Box 228">
          <a:extLst>
            <a:ext uri="{FF2B5EF4-FFF2-40B4-BE49-F238E27FC236}">
              <a16:creationId xmlns:a16="http://schemas.microsoft.com/office/drawing/2014/main" id="{53D984B6-1ADE-4B8B-94D3-5C76564B3679}"/>
            </a:ext>
          </a:extLst>
        </xdr:cNvPr>
        <xdr:cNvSpPr txBox="1">
          <a:spLocks noChangeArrowheads="1"/>
        </xdr:cNvSpPr>
      </xdr:nvSpPr>
      <xdr:spPr bwMode="auto">
        <a:xfrm>
          <a:off x="1543050" y="844772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96" name="Text Box 229">
          <a:extLst>
            <a:ext uri="{FF2B5EF4-FFF2-40B4-BE49-F238E27FC236}">
              <a16:creationId xmlns:a16="http://schemas.microsoft.com/office/drawing/2014/main" id="{23F4E8DF-D8EB-4E68-8BEE-C870764A82A4}"/>
            </a:ext>
          </a:extLst>
        </xdr:cNvPr>
        <xdr:cNvSpPr txBox="1">
          <a:spLocks noChangeArrowheads="1"/>
        </xdr:cNvSpPr>
      </xdr:nvSpPr>
      <xdr:spPr bwMode="auto">
        <a:xfrm>
          <a:off x="1543050" y="85134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97" name="Text Box 230">
          <a:extLst>
            <a:ext uri="{FF2B5EF4-FFF2-40B4-BE49-F238E27FC236}">
              <a16:creationId xmlns:a16="http://schemas.microsoft.com/office/drawing/2014/main" id="{D2A1B949-959E-4BE7-99DE-B5C02F544B15}"/>
            </a:ext>
          </a:extLst>
        </xdr:cNvPr>
        <xdr:cNvSpPr txBox="1">
          <a:spLocks noChangeArrowheads="1"/>
        </xdr:cNvSpPr>
      </xdr:nvSpPr>
      <xdr:spPr bwMode="auto">
        <a:xfrm>
          <a:off x="1543050" y="855726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16452</xdr:rowOff>
    </xdr:to>
    <xdr:sp macro="" textlink="">
      <xdr:nvSpPr>
        <xdr:cNvPr id="698" name="Text Box 231">
          <a:extLst>
            <a:ext uri="{FF2B5EF4-FFF2-40B4-BE49-F238E27FC236}">
              <a16:creationId xmlns:a16="http://schemas.microsoft.com/office/drawing/2014/main" id="{FA318EB4-2205-4209-ABBD-86D1DBAD3103}"/>
            </a:ext>
          </a:extLst>
        </xdr:cNvPr>
        <xdr:cNvSpPr txBox="1">
          <a:spLocks noChangeArrowheads="1"/>
        </xdr:cNvSpPr>
      </xdr:nvSpPr>
      <xdr:spPr bwMode="auto">
        <a:xfrm>
          <a:off x="1543050" y="86010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99" name="Text Box 232">
          <a:extLst>
            <a:ext uri="{FF2B5EF4-FFF2-40B4-BE49-F238E27FC236}">
              <a16:creationId xmlns:a16="http://schemas.microsoft.com/office/drawing/2014/main" id="{F28DFD91-2D48-4A0F-BB8D-E6A268BBC079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00" name="Text Box 233">
          <a:extLst>
            <a:ext uri="{FF2B5EF4-FFF2-40B4-BE49-F238E27FC236}">
              <a16:creationId xmlns:a16="http://schemas.microsoft.com/office/drawing/2014/main" id="{8B6D72D8-CAC6-41B8-A163-EEDEADBB6580}"/>
            </a:ext>
          </a:extLst>
        </xdr:cNvPr>
        <xdr:cNvSpPr txBox="1">
          <a:spLocks noChangeArrowheads="1"/>
        </xdr:cNvSpPr>
      </xdr:nvSpPr>
      <xdr:spPr bwMode="auto">
        <a:xfrm>
          <a:off x="1543050" y="901731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242627</xdr:rowOff>
    </xdr:to>
    <xdr:sp macro="" textlink="">
      <xdr:nvSpPr>
        <xdr:cNvPr id="701" name="Text Box 234">
          <a:extLst>
            <a:ext uri="{FF2B5EF4-FFF2-40B4-BE49-F238E27FC236}">
              <a16:creationId xmlns:a16="http://schemas.microsoft.com/office/drawing/2014/main" id="{D8FE305D-C6FF-4F6D-AFB5-5C267B7C90FB}"/>
            </a:ext>
          </a:extLst>
        </xdr:cNvPr>
        <xdr:cNvSpPr txBox="1">
          <a:spLocks noChangeArrowheads="1"/>
        </xdr:cNvSpPr>
      </xdr:nvSpPr>
      <xdr:spPr bwMode="auto">
        <a:xfrm>
          <a:off x="1543050" y="10375582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02" name="Text Box 235">
          <a:extLst>
            <a:ext uri="{FF2B5EF4-FFF2-40B4-BE49-F238E27FC236}">
              <a16:creationId xmlns:a16="http://schemas.microsoft.com/office/drawing/2014/main" id="{CB3B8ABE-F64F-4599-B162-CCBECDCC0C43}"/>
            </a:ext>
          </a:extLst>
        </xdr:cNvPr>
        <xdr:cNvSpPr txBox="1">
          <a:spLocks noChangeArrowheads="1"/>
        </xdr:cNvSpPr>
      </xdr:nvSpPr>
      <xdr:spPr bwMode="auto">
        <a:xfrm>
          <a:off x="1543050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03" name="Text Box 236">
          <a:extLst>
            <a:ext uri="{FF2B5EF4-FFF2-40B4-BE49-F238E27FC236}">
              <a16:creationId xmlns:a16="http://schemas.microsoft.com/office/drawing/2014/main" id="{8D14B312-73A4-45CB-A83E-C8343FB6C3DF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04" name="Text Box 237">
          <a:extLst>
            <a:ext uri="{FF2B5EF4-FFF2-40B4-BE49-F238E27FC236}">
              <a16:creationId xmlns:a16="http://schemas.microsoft.com/office/drawing/2014/main" id="{6292494A-3071-4693-BB64-19815F5EB0D7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05" name="Text Box 238">
          <a:extLst>
            <a:ext uri="{FF2B5EF4-FFF2-40B4-BE49-F238E27FC236}">
              <a16:creationId xmlns:a16="http://schemas.microsoft.com/office/drawing/2014/main" id="{9BFB93F3-2FEF-4875-8EAC-A9DAC9984990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06" name="Text Box 239">
          <a:extLst>
            <a:ext uri="{FF2B5EF4-FFF2-40B4-BE49-F238E27FC236}">
              <a16:creationId xmlns:a16="http://schemas.microsoft.com/office/drawing/2014/main" id="{2EE38442-B8DF-449B-B811-B310596FAD6F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07" name="Text Box 240">
          <a:extLst>
            <a:ext uri="{FF2B5EF4-FFF2-40B4-BE49-F238E27FC236}">
              <a16:creationId xmlns:a16="http://schemas.microsoft.com/office/drawing/2014/main" id="{1486717A-5E23-4832-861E-D2194584A437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08" name="Text Box 241">
          <a:extLst>
            <a:ext uri="{FF2B5EF4-FFF2-40B4-BE49-F238E27FC236}">
              <a16:creationId xmlns:a16="http://schemas.microsoft.com/office/drawing/2014/main" id="{7D4B5E65-26F5-41FD-A9EE-142D46A5198C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09" name="Text Box 242">
          <a:extLst>
            <a:ext uri="{FF2B5EF4-FFF2-40B4-BE49-F238E27FC236}">
              <a16:creationId xmlns:a16="http://schemas.microsoft.com/office/drawing/2014/main" id="{7AD5B3E8-49B4-4400-95A1-29F7CE510962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0" name="Text Box 243">
          <a:extLst>
            <a:ext uri="{FF2B5EF4-FFF2-40B4-BE49-F238E27FC236}">
              <a16:creationId xmlns:a16="http://schemas.microsoft.com/office/drawing/2014/main" id="{C9295876-BC30-458C-AF38-F4CB4476FB31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11" name="Text Box 244">
          <a:extLst>
            <a:ext uri="{FF2B5EF4-FFF2-40B4-BE49-F238E27FC236}">
              <a16:creationId xmlns:a16="http://schemas.microsoft.com/office/drawing/2014/main" id="{E962CC62-406A-4D15-A4F7-49EE520C7D73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12" name="Text Box 245">
          <a:extLst>
            <a:ext uri="{FF2B5EF4-FFF2-40B4-BE49-F238E27FC236}">
              <a16:creationId xmlns:a16="http://schemas.microsoft.com/office/drawing/2014/main" id="{0215937A-5573-4F15-A19C-D316853A0B5F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3" name="Text Box 246">
          <a:extLst>
            <a:ext uri="{FF2B5EF4-FFF2-40B4-BE49-F238E27FC236}">
              <a16:creationId xmlns:a16="http://schemas.microsoft.com/office/drawing/2014/main" id="{BB4C1501-315B-46C4-84E5-9325B56E35F5}"/>
            </a:ext>
          </a:extLst>
        </xdr:cNvPr>
        <xdr:cNvSpPr txBox="1">
          <a:spLocks noChangeArrowheads="1"/>
        </xdr:cNvSpPr>
      </xdr:nvSpPr>
      <xdr:spPr bwMode="auto">
        <a:xfrm>
          <a:off x="1543050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25977</xdr:colOff>
      <xdr:row>499</xdr:row>
      <xdr:rowOff>0</xdr:rowOff>
    </xdr:from>
    <xdr:to>
      <xdr:col>2</xdr:col>
      <xdr:colOff>102177</xdr:colOff>
      <xdr:row>500</xdr:row>
      <xdr:rowOff>7794</xdr:rowOff>
    </xdr:to>
    <xdr:sp macro="" textlink="">
      <xdr:nvSpPr>
        <xdr:cNvPr id="714" name="Text Box 247">
          <a:extLst>
            <a:ext uri="{FF2B5EF4-FFF2-40B4-BE49-F238E27FC236}">
              <a16:creationId xmlns:a16="http://schemas.microsoft.com/office/drawing/2014/main" id="{3A315F26-7F2F-4CE6-9D1F-2EECB3C530D7}"/>
            </a:ext>
          </a:extLst>
        </xdr:cNvPr>
        <xdr:cNvSpPr txBox="1">
          <a:spLocks noChangeArrowheads="1"/>
        </xdr:cNvSpPr>
      </xdr:nvSpPr>
      <xdr:spPr bwMode="auto">
        <a:xfrm>
          <a:off x="1569027" y="18982459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15" name="Text Box 248">
          <a:extLst>
            <a:ext uri="{FF2B5EF4-FFF2-40B4-BE49-F238E27FC236}">
              <a16:creationId xmlns:a16="http://schemas.microsoft.com/office/drawing/2014/main" id="{810B32A8-8313-4976-BD92-E0DE079713E3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16" name="Text Box 249">
          <a:extLst>
            <a:ext uri="{FF2B5EF4-FFF2-40B4-BE49-F238E27FC236}">
              <a16:creationId xmlns:a16="http://schemas.microsoft.com/office/drawing/2014/main" id="{2CC57687-6EE4-462D-A96F-B49DEFA42A8D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7" name="Text Box 250">
          <a:extLst>
            <a:ext uri="{FF2B5EF4-FFF2-40B4-BE49-F238E27FC236}">
              <a16:creationId xmlns:a16="http://schemas.microsoft.com/office/drawing/2014/main" id="{F74517EE-F982-40BC-8846-A0BFB6B91E7E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8" name="Text Box 251">
          <a:extLst>
            <a:ext uri="{FF2B5EF4-FFF2-40B4-BE49-F238E27FC236}">
              <a16:creationId xmlns:a16="http://schemas.microsoft.com/office/drawing/2014/main" id="{E78AFF47-C95C-4DF6-927C-3E494CFEE193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9" name="Text Box 252">
          <a:extLst>
            <a:ext uri="{FF2B5EF4-FFF2-40B4-BE49-F238E27FC236}">
              <a16:creationId xmlns:a16="http://schemas.microsoft.com/office/drawing/2014/main" id="{DCE46843-FD8C-4B98-8343-4917F67C71EA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20" name="Text Box 253">
          <a:extLst>
            <a:ext uri="{FF2B5EF4-FFF2-40B4-BE49-F238E27FC236}">
              <a16:creationId xmlns:a16="http://schemas.microsoft.com/office/drawing/2014/main" id="{1355D52C-1D12-429F-B251-70A8AB2F4A56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21" name="Text Box 254">
          <a:extLst>
            <a:ext uri="{FF2B5EF4-FFF2-40B4-BE49-F238E27FC236}">
              <a16:creationId xmlns:a16="http://schemas.microsoft.com/office/drawing/2014/main" id="{DADD4C3F-F269-40BE-9F49-0B26E900D3DA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22" name="Text Box 255">
          <a:extLst>
            <a:ext uri="{FF2B5EF4-FFF2-40B4-BE49-F238E27FC236}">
              <a16:creationId xmlns:a16="http://schemas.microsoft.com/office/drawing/2014/main" id="{959F007C-DBFF-4ED8-BA65-6577D45301F9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3" name="Text Box 256">
          <a:extLst>
            <a:ext uri="{FF2B5EF4-FFF2-40B4-BE49-F238E27FC236}">
              <a16:creationId xmlns:a16="http://schemas.microsoft.com/office/drawing/2014/main" id="{D6054914-5E22-426B-8DA5-BA9FE146125E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4" name="Text Box 257">
          <a:extLst>
            <a:ext uri="{FF2B5EF4-FFF2-40B4-BE49-F238E27FC236}">
              <a16:creationId xmlns:a16="http://schemas.microsoft.com/office/drawing/2014/main" id="{7E69B704-21D5-41BE-AA7E-D398E72499FA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725" name="Text Box 258">
          <a:extLst>
            <a:ext uri="{FF2B5EF4-FFF2-40B4-BE49-F238E27FC236}">
              <a16:creationId xmlns:a16="http://schemas.microsoft.com/office/drawing/2014/main" id="{93B3673D-6272-4A6C-8333-BEE6FD21DD53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726" name="Text Box 259">
          <a:extLst>
            <a:ext uri="{FF2B5EF4-FFF2-40B4-BE49-F238E27FC236}">
              <a16:creationId xmlns:a16="http://schemas.microsoft.com/office/drawing/2014/main" id="{EA50BE30-9C9A-4D1C-A0B5-1133E3D112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7" name="Text Box 260">
          <a:extLst>
            <a:ext uri="{FF2B5EF4-FFF2-40B4-BE49-F238E27FC236}">
              <a16:creationId xmlns:a16="http://schemas.microsoft.com/office/drawing/2014/main" id="{2EFB77E7-51F0-4FD9-8006-CB0D8071465B}"/>
            </a:ext>
          </a:extLst>
        </xdr:cNvPr>
        <xdr:cNvSpPr txBox="1">
          <a:spLocks noChangeArrowheads="1"/>
        </xdr:cNvSpPr>
      </xdr:nvSpPr>
      <xdr:spPr bwMode="auto">
        <a:xfrm>
          <a:off x="1543050" y="80972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8" name="Text Box 261">
          <a:extLst>
            <a:ext uri="{FF2B5EF4-FFF2-40B4-BE49-F238E27FC236}">
              <a16:creationId xmlns:a16="http://schemas.microsoft.com/office/drawing/2014/main" id="{77738BA5-EE61-4A2C-8F36-71ECC34FA35C}"/>
            </a:ext>
          </a:extLst>
        </xdr:cNvPr>
        <xdr:cNvSpPr txBox="1">
          <a:spLocks noChangeArrowheads="1"/>
        </xdr:cNvSpPr>
      </xdr:nvSpPr>
      <xdr:spPr bwMode="auto">
        <a:xfrm>
          <a:off x="1543050" y="81629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9" name="Text Box 262">
          <a:extLst>
            <a:ext uri="{FF2B5EF4-FFF2-40B4-BE49-F238E27FC236}">
              <a16:creationId xmlns:a16="http://schemas.microsoft.com/office/drawing/2014/main" id="{E3DF9240-1EE4-48AE-B486-D3F95AD08C9D}"/>
            </a:ext>
          </a:extLst>
        </xdr:cNvPr>
        <xdr:cNvSpPr txBox="1">
          <a:spLocks noChangeArrowheads="1"/>
        </xdr:cNvSpPr>
      </xdr:nvSpPr>
      <xdr:spPr bwMode="auto">
        <a:xfrm>
          <a:off x="1543050" y="81629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30" name="Text Box 263">
          <a:extLst>
            <a:ext uri="{FF2B5EF4-FFF2-40B4-BE49-F238E27FC236}">
              <a16:creationId xmlns:a16="http://schemas.microsoft.com/office/drawing/2014/main" id="{69815D8C-3F20-4562-B6F9-FFB3B031C0FA}"/>
            </a:ext>
          </a:extLst>
        </xdr:cNvPr>
        <xdr:cNvSpPr txBox="1">
          <a:spLocks noChangeArrowheads="1"/>
        </xdr:cNvSpPr>
      </xdr:nvSpPr>
      <xdr:spPr bwMode="auto">
        <a:xfrm>
          <a:off x="1543050" y="81848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731" name="Text Box 265">
          <a:extLst>
            <a:ext uri="{FF2B5EF4-FFF2-40B4-BE49-F238E27FC236}">
              <a16:creationId xmlns:a16="http://schemas.microsoft.com/office/drawing/2014/main" id="{6F1DE74E-8B4C-4247-A027-93E85756C700}"/>
            </a:ext>
          </a:extLst>
        </xdr:cNvPr>
        <xdr:cNvSpPr txBox="1">
          <a:spLocks noChangeArrowheads="1"/>
        </xdr:cNvSpPr>
      </xdr:nvSpPr>
      <xdr:spPr bwMode="auto">
        <a:xfrm>
          <a:off x="1543050" y="8228647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732" name="Text Box 266">
          <a:extLst>
            <a:ext uri="{FF2B5EF4-FFF2-40B4-BE49-F238E27FC236}">
              <a16:creationId xmlns:a16="http://schemas.microsoft.com/office/drawing/2014/main" id="{CB9F5E66-1B8C-40A8-B559-7873FB3F6ECD}"/>
            </a:ext>
          </a:extLst>
        </xdr:cNvPr>
        <xdr:cNvSpPr txBox="1">
          <a:spLocks noChangeArrowheads="1"/>
        </xdr:cNvSpPr>
      </xdr:nvSpPr>
      <xdr:spPr bwMode="auto">
        <a:xfrm>
          <a:off x="1543050" y="8228647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3" name="Text Box 267">
          <a:extLst>
            <a:ext uri="{FF2B5EF4-FFF2-40B4-BE49-F238E27FC236}">
              <a16:creationId xmlns:a16="http://schemas.microsoft.com/office/drawing/2014/main" id="{BBE2A88D-A0BE-4F83-8B96-3A2134596846}"/>
            </a:ext>
          </a:extLst>
        </xdr:cNvPr>
        <xdr:cNvSpPr txBox="1">
          <a:spLocks noChangeArrowheads="1"/>
        </xdr:cNvSpPr>
      </xdr:nvSpPr>
      <xdr:spPr bwMode="auto">
        <a:xfrm>
          <a:off x="1543050" y="82724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4" name="Text Box 268">
          <a:extLst>
            <a:ext uri="{FF2B5EF4-FFF2-40B4-BE49-F238E27FC236}">
              <a16:creationId xmlns:a16="http://schemas.microsoft.com/office/drawing/2014/main" id="{69B6A5C3-A303-42D6-8584-010AF4295809}"/>
            </a:ext>
          </a:extLst>
        </xdr:cNvPr>
        <xdr:cNvSpPr txBox="1">
          <a:spLocks noChangeArrowheads="1"/>
        </xdr:cNvSpPr>
      </xdr:nvSpPr>
      <xdr:spPr bwMode="auto">
        <a:xfrm>
          <a:off x="1543050" y="82724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5" name="Text Box 269">
          <a:extLst>
            <a:ext uri="{FF2B5EF4-FFF2-40B4-BE49-F238E27FC236}">
              <a16:creationId xmlns:a16="http://schemas.microsoft.com/office/drawing/2014/main" id="{C10899D3-F81A-43F4-863F-55223812BD61}"/>
            </a:ext>
          </a:extLst>
        </xdr:cNvPr>
        <xdr:cNvSpPr txBox="1">
          <a:spLocks noChangeArrowheads="1"/>
        </xdr:cNvSpPr>
      </xdr:nvSpPr>
      <xdr:spPr bwMode="auto">
        <a:xfrm>
          <a:off x="1543050" y="83162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6" name="Text Box 270">
          <a:extLst>
            <a:ext uri="{FF2B5EF4-FFF2-40B4-BE49-F238E27FC236}">
              <a16:creationId xmlns:a16="http://schemas.microsoft.com/office/drawing/2014/main" id="{D5F856D3-4358-40B4-8C83-0FC4330FCCFD}"/>
            </a:ext>
          </a:extLst>
        </xdr:cNvPr>
        <xdr:cNvSpPr txBox="1">
          <a:spLocks noChangeArrowheads="1"/>
        </xdr:cNvSpPr>
      </xdr:nvSpPr>
      <xdr:spPr bwMode="auto">
        <a:xfrm>
          <a:off x="1543050" y="83162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7" name="Text Box 271">
          <a:extLst>
            <a:ext uri="{FF2B5EF4-FFF2-40B4-BE49-F238E27FC236}">
              <a16:creationId xmlns:a16="http://schemas.microsoft.com/office/drawing/2014/main" id="{1D752445-C907-48DA-8B54-8220811E0D53}"/>
            </a:ext>
          </a:extLst>
        </xdr:cNvPr>
        <xdr:cNvSpPr txBox="1">
          <a:spLocks noChangeArrowheads="1"/>
        </xdr:cNvSpPr>
      </xdr:nvSpPr>
      <xdr:spPr bwMode="auto">
        <a:xfrm>
          <a:off x="1543050" y="83820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8" name="Text Box 272">
          <a:extLst>
            <a:ext uri="{FF2B5EF4-FFF2-40B4-BE49-F238E27FC236}">
              <a16:creationId xmlns:a16="http://schemas.microsoft.com/office/drawing/2014/main" id="{5CCF5029-F8E5-4A1C-AAB7-F257AA39C085}"/>
            </a:ext>
          </a:extLst>
        </xdr:cNvPr>
        <xdr:cNvSpPr txBox="1">
          <a:spLocks noChangeArrowheads="1"/>
        </xdr:cNvSpPr>
      </xdr:nvSpPr>
      <xdr:spPr bwMode="auto">
        <a:xfrm>
          <a:off x="1543050" y="83820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9" name="Text Box 273">
          <a:extLst>
            <a:ext uri="{FF2B5EF4-FFF2-40B4-BE49-F238E27FC236}">
              <a16:creationId xmlns:a16="http://schemas.microsoft.com/office/drawing/2014/main" id="{FC5DD7D9-80A8-4316-BAEB-7B7E40007E9A}"/>
            </a:ext>
          </a:extLst>
        </xdr:cNvPr>
        <xdr:cNvSpPr txBox="1">
          <a:spLocks noChangeArrowheads="1"/>
        </xdr:cNvSpPr>
      </xdr:nvSpPr>
      <xdr:spPr bwMode="auto">
        <a:xfrm>
          <a:off x="1543050" y="84039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0" name="Text Box 275">
          <a:extLst>
            <a:ext uri="{FF2B5EF4-FFF2-40B4-BE49-F238E27FC236}">
              <a16:creationId xmlns:a16="http://schemas.microsoft.com/office/drawing/2014/main" id="{BB3D8FD5-C650-412B-8533-B0B778E28A48}"/>
            </a:ext>
          </a:extLst>
        </xdr:cNvPr>
        <xdr:cNvSpPr txBox="1">
          <a:spLocks noChangeArrowheads="1"/>
        </xdr:cNvSpPr>
      </xdr:nvSpPr>
      <xdr:spPr bwMode="auto">
        <a:xfrm>
          <a:off x="1543050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1" name="Text Box 276">
          <a:extLst>
            <a:ext uri="{FF2B5EF4-FFF2-40B4-BE49-F238E27FC236}">
              <a16:creationId xmlns:a16="http://schemas.microsoft.com/office/drawing/2014/main" id="{2160DDDA-08B2-4697-848D-8858840E1DB7}"/>
            </a:ext>
          </a:extLst>
        </xdr:cNvPr>
        <xdr:cNvSpPr txBox="1">
          <a:spLocks noChangeArrowheads="1"/>
        </xdr:cNvSpPr>
      </xdr:nvSpPr>
      <xdr:spPr bwMode="auto">
        <a:xfrm>
          <a:off x="1543050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2" name="Text Box 277">
          <a:extLst>
            <a:ext uri="{FF2B5EF4-FFF2-40B4-BE49-F238E27FC236}">
              <a16:creationId xmlns:a16="http://schemas.microsoft.com/office/drawing/2014/main" id="{CDB69A9E-858A-4498-99D0-11B5A7F029F1}"/>
            </a:ext>
          </a:extLst>
        </xdr:cNvPr>
        <xdr:cNvSpPr txBox="1">
          <a:spLocks noChangeArrowheads="1"/>
        </xdr:cNvSpPr>
      </xdr:nvSpPr>
      <xdr:spPr bwMode="auto">
        <a:xfrm>
          <a:off x="1543050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3" name="Text Box 278">
          <a:extLst>
            <a:ext uri="{FF2B5EF4-FFF2-40B4-BE49-F238E27FC236}">
              <a16:creationId xmlns:a16="http://schemas.microsoft.com/office/drawing/2014/main" id="{37583FB3-5556-409B-81A7-FE49935CADB7}"/>
            </a:ext>
          </a:extLst>
        </xdr:cNvPr>
        <xdr:cNvSpPr txBox="1">
          <a:spLocks noChangeArrowheads="1"/>
        </xdr:cNvSpPr>
      </xdr:nvSpPr>
      <xdr:spPr bwMode="auto">
        <a:xfrm>
          <a:off x="1543050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44" name="Text Box 279">
          <a:extLst>
            <a:ext uri="{FF2B5EF4-FFF2-40B4-BE49-F238E27FC236}">
              <a16:creationId xmlns:a16="http://schemas.microsoft.com/office/drawing/2014/main" id="{4D8E0A78-3977-456E-8587-035B3D855A00}"/>
            </a:ext>
          </a:extLst>
        </xdr:cNvPr>
        <xdr:cNvSpPr txBox="1">
          <a:spLocks noChangeArrowheads="1"/>
        </xdr:cNvSpPr>
      </xdr:nvSpPr>
      <xdr:spPr bwMode="auto">
        <a:xfrm>
          <a:off x="1543050" y="85353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45" name="Text Box 280">
          <a:extLst>
            <a:ext uri="{FF2B5EF4-FFF2-40B4-BE49-F238E27FC236}">
              <a16:creationId xmlns:a16="http://schemas.microsoft.com/office/drawing/2014/main" id="{2C55C1FB-189A-459C-987A-EA73297BC05D}"/>
            </a:ext>
          </a:extLst>
        </xdr:cNvPr>
        <xdr:cNvSpPr txBox="1">
          <a:spLocks noChangeArrowheads="1"/>
        </xdr:cNvSpPr>
      </xdr:nvSpPr>
      <xdr:spPr bwMode="auto">
        <a:xfrm>
          <a:off x="1543050" y="85353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46" name="Text Box 281">
          <a:extLst>
            <a:ext uri="{FF2B5EF4-FFF2-40B4-BE49-F238E27FC236}">
              <a16:creationId xmlns:a16="http://schemas.microsoft.com/office/drawing/2014/main" id="{6D89784D-0559-4C4F-BD06-493B7FB50F72}"/>
            </a:ext>
          </a:extLst>
        </xdr:cNvPr>
        <xdr:cNvSpPr txBox="1">
          <a:spLocks noChangeArrowheads="1"/>
        </xdr:cNvSpPr>
      </xdr:nvSpPr>
      <xdr:spPr bwMode="auto">
        <a:xfrm>
          <a:off x="1543050" y="857916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47" name="Text Box 282">
          <a:extLst>
            <a:ext uri="{FF2B5EF4-FFF2-40B4-BE49-F238E27FC236}">
              <a16:creationId xmlns:a16="http://schemas.microsoft.com/office/drawing/2014/main" id="{8574DD5E-C345-4BCD-AEBA-074AA12971F1}"/>
            </a:ext>
          </a:extLst>
        </xdr:cNvPr>
        <xdr:cNvSpPr txBox="1">
          <a:spLocks noChangeArrowheads="1"/>
        </xdr:cNvSpPr>
      </xdr:nvSpPr>
      <xdr:spPr bwMode="auto">
        <a:xfrm>
          <a:off x="1543050" y="857916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8" name="Text Box 283">
          <a:extLst>
            <a:ext uri="{FF2B5EF4-FFF2-40B4-BE49-F238E27FC236}">
              <a16:creationId xmlns:a16="http://schemas.microsoft.com/office/drawing/2014/main" id="{0F708FFC-38F3-439B-AC6A-4FB22E9C6BAB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9" name="Text Box 284">
          <a:extLst>
            <a:ext uri="{FF2B5EF4-FFF2-40B4-BE49-F238E27FC236}">
              <a16:creationId xmlns:a16="http://schemas.microsoft.com/office/drawing/2014/main" id="{585341D6-E135-4AC5-9B82-5558088392EB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50" name="Text Box 285">
          <a:extLst>
            <a:ext uri="{FF2B5EF4-FFF2-40B4-BE49-F238E27FC236}">
              <a16:creationId xmlns:a16="http://schemas.microsoft.com/office/drawing/2014/main" id="{6BC50998-A8D6-43A1-AD5B-285587F79B58}"/>
            </a:ext>
          </a:extLst>
        </xdr:cNvPr>
        <xdr:cNvSpPr txBox="1">
          <a:spLocks noChangeArrowheads="1"/>
        </xdr:cNvSpPr>
      </xdr:nvSpPr>
      <xdr:spPr bwMode="auto">
        <a:xfrm>
          <a:off x="1543050" y="22040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51" name="Text Box 286">
          <a:extLst>
            <a:ext uri="{FF2B5EF4-FFF2-40B4-BE49-F238E27FC236}">
              <a16:creationId xmlns:a16="http://schemas.microsoft.com/office/drawing/2014/main" id="{CC90BF4D-0C51-4B9B-AFAC-08B288AD2657}"/>
            </a:ext>
          </a:extLst>
        </xdr:cNvPr>
        <xdr:cNvSpPr txBox="1">
          <a:spLocks noChangeArrowheads="1"/>
        </xdr:cNvSpPr>
      </xdr:nvSpPr>
      <xdr:spPr bwMode="auto">
        <a:xfrm>
          <a:off x="1543050" y="40443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52" name="Text Box 287">
          <a:extLst>
            <a:ext uri="{FF2B5EF4-FFF2-40B4-BE49-F238E27FC236}">
              <a16:creationId xmlns:a16="http://schemas.microsoft.com/office/drawing/2014/main" id="{B5A40AA1-B21C-4ADE-8800-43F6276A5C48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53" name="Text Box 288">
          <a:extLst>
            <a:ext uri="{FF2B5EF4-FFF2-40B4-BE49-F238E27FC236}">
              <a16:creationId xmlns:a16="http://schemas.microsoft.com/office/drawing/2014/main" id="{4872B04B-1695-488B-AE25-9750EA421571}"/>
            </a:ext>
          </a:extLst>
        </xdr:cNvPr>
        <xdr:cNvSpPr txBox="1">
          <a:spLocks noChangeArrowheads="1"/>
        </xdr:cNvSpPr>
      </xdr:nvSpPr>
      <xdr:spPr bwMode="auto">
        <a:xfrm>
          <a:off x="1543050" y="40005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754" name="Text Box 289">
          <a:extLst>
            <a:ext uri="{FF2B5EF4-FFF2-40B4-BE49-F238E27FC236}">
              <a16:creationId xmlns:a16="http://schemas.microsoft.com/office/drawing/2014/main" id="{1A3D22E3-43EF-4DFF-B8FE-CC1538F64E2C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55" name="Text Box 290">
          <a:extLst>
            <a:ext uri="{FF2B5EF4-FFF2-40B4-BE49-F238E27FC236}">
              <a16:creationId xmlns:a16="http://schemas.microsoft.com/office/drawing/2014/main" id="{011565BF-112A-4C73-93A4-73C1133226D3}"/>
            </a:ext>
          </a:extLst>
        </xdr:cNvPr>
        <xdr:cNvSpPr txBox="1">
          <a:spLocks noChangeArrowheads="1"/>
        </xdr:cNvSpPr>
      </xdr:nvSpPr>
      <xdr:spPr bwMode="auto">
        <a:xfrm>
          <a:off x="1543050" y="22040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56" name="Text Box 291">
          <a:extLst>
            <a:ext uri="{FF2B5EF4-FFF2-40B4-BE49-F238E27FC236}">
              <a16:creationId xmlns:a16="http://schemas.microsoft.com/office/drawing/2014/main" id="{8AE94E9E-E380-4015-9E55-A1EF47BEB690}"/>
            </a:ext>
          </a:extLst>
        </xdr:cNvPr>
        <xdr:cNvSpPr txBox="1">
          <a:spLocks noChangeArrowheads="1"/>
        </xdr:cNvSpPr>
      </xdr:nvSpPr>
      <xdr:spPr bwMode="auto">
        <a:xfrm>
          <a:off x="1543050" y="40443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57" name="Text Box 292">
          <a:extLst>
            <a:ext uri="{FF2B5EF4-FFF2-40B4-BE49-F238E27FC236}">
              <a16:creationId xmlns:a16="http://schemas.microsoft.com/office/drawing/2014/main" id="{331658DA-DD63-48F1-A1A5-A0EC69E5F6D9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58" name="Text Box 293">
          <a:extLst>
            <a:ext uri="{FF2B5EF4-FFF2-40B4-BE49-F238E27FC236}">
              <a16:creationId xmlns:a16="http://schemas.microsoft.com/office/drawing/2014/main" id="{05E62254-4FC1-47A1-8998-776CA6368072}"/>
            </a:ext>
          </a:extLst>
        </xdr:cNvPr>
        <xdr:cNvSpPr txBox="1">
          <a:spLocks noChangeArrowheads="1"/>
        </xdr:cNvSpPr>
      </xdr:nvSpPr>
      <xdr:spPr bwMode="auto">
        <a:xfrm>
          <a:off x="1543050" y="40005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759" name="Text Box 294">
          <a:extLst>
            <a:ext uri="{FF2B5EF4-FFF2-40B4-BE49-F238E27FC236}">
              <a16:creationId xmlns:a16="http://schemas.microsoft.com/office/drawing/2014/main" id="{FA4E2215-5EFF-4C7B-AAAB-02E6A49BEB5B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60" name="Text Box 295">
          <a:extLst>
            <a:ext uri="{FF2B5EF4-FFF2-40B4-BE49-F238E27FC236}">
              <a16:creationId xmlns:a16="http://schemas.microsoft.com/office/drawing/2014/main" id="{FD5CD8E2-7B13-4872-A29E-810D7EF370FB}"/>
            </a:ext>
          </a:extLst>
        </xdr:cNvPr>
        <xdr:cNvSpPr txBox="1">
          <a:spLocks noChangeArrowheads="1"/>
        </xdr:cNvSpPr>
      </xdr:nvSpPr>
      <xdr:spPr bwMode="auto">
        <a:xfrm>
          <a:off x="1543050" y="86448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61" name="Text Box 296">
          <a:extLst>
            <a:ext uri="{FF2B5EF4-FFF2-40B4-BE49-F238E27FC236}">
              <a16:creationId xmlns:a16="http://schemas.microsoft.com/office/drawing/2014/main" id="{527EA00B-F891-4AEA-918B-9F90B56C2DB9}"/>
            </a:ext>
          </a:extLst>
        </xdr:cNvPr>
        <xdr:cNvSpPr txBox="1">
          <a:spLocks noChangeArrowheads="1"/>
        </xdr:cNvSpPr>
      </xdr:nvSpPr>
      <xdr:spPr bwMode="auto">
        <a:xfrm>
          <a:off x="1543050" y="90830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242627</xdr:rowOff>
    </xdr:to>
    <xdr:sp macro="" textlink="">
      <xdr:nvSpPr>
        <xdr:cNvPr id="762" name="Text Box 297">
          <a:extLst>
            <a:ext uri="{FF2B5EF4-FFF2-40B4-BE49-F238E27FC236}">
              <a16:creationId xmlns:a16="http://schemas.microsoft.com/office/drawing/2014/main" id="{E7619C58-F95A-439E-A8EF-D52EFA183FAB}"/>
            </a:ext>
          </a:extLst>
        </xdr:cNvPr>
        <xdr:cNvSpPr txBox="1">
          <a:spLocks noChangeArrowheads="1"/>
        </xdr:cNvSpPr>
      </xdr:nvSpPr>
      <xdr:spPr bwMode="auto">
        <a:xfrm>
          <a:off x="1543050" y="10441305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63" name="Text Box 298">
          <a:extLst>
            <a:ext uri="{FF2B5EF4-FFF2-40B4-BE49-F238E27FC236}">
              <a16:creationId xmlns:a16="http://schemas.microsoft.com/office/drawing/2014/main" id="{86C87C14-1309-4222-92B1-C1167452252F}"/>
            </a:ext>
          </a:extLst>
        </xdr:cNvPr>
        <xdr:cNvSpPr txBox="1">
          <a:spLocks noChangeArrowheads="1"/>
        </xdr:cNvSpPr>
      </xdr:nvSpPr>
      <xdr:spPr bwMode="auto">
        <a:xfrm>
          <a:off x="1543050" y="90392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242628</xdr:rowOff>
    </xdr:to>
    <xdr:sp macro="" textlink="">
      <xdr:nvSpPr>
        <xdr:cNvPr id="764" name="Text Box 299">
          <a:extLst>
            <a:ext uri="{FF2B5EF4-FFF2-40B4-BE49-F238E27FC236}">
              <a16:creationId xmlns:a16="http://schemas.microsoft.com/office/drawing/2014/main" id="{F418094F-FD67-41C9-BF9D-A9E416FE16FB}"/>
            </a:ext>
          </a:extLst>
        </xdr:cNvPr>
        <xdr:cNvSpPr txBox="1">
          <a:spLocks noChangeArrowheads="1"/>
        </xdr:cNvSpPr>
      </xdr:nvSpPr>
      <xdr:spPr bwMode="auto">
        <a:xfrm>
          <a:off x="1543050" y="10397490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65" name="Text Box 300">
          <a:extLst>
            <a:ext uri="{FF2B5EF4-FFF2-40B4-BE49-F238E27FC236}">
              <a16:creationId xmlns:a16="http://schemas.microsoft.com/office/drawing/2014/main" id="{C68B7803-2FB1-49FD-983C-6ED5EB71F995}"/>
            </a:ext>
          </a:extLst>
        </xdr:cNvPr>
        <xdr:cNvSpPr txBox="1">
          <a:spLocks noChangeArrowheads="1"/>
        </xdr:cNvSpPr>
      </xdr:nvSpPr>
      <xdr:spPr bwMode="auto">
        <a:xfrm>
          <a:off x="1543050" y="86448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66" name="Text Box 301">
          <a:extLst>
            <a:ext uri="{FF2B5EF4-FFF2-40B4-BE49-F238E27FC236}">
              <a16:creationId xmlns:a16="http://schemas.microsoft.com/office/drawing/2014/main" id="{8776B111-86CD-4E6A-853A-5801768D4670}"/>
            </a:ext>
          </a:extLst>
        </xdr:cNvPr>
        <xdr:cNvSpPr txBox="1">
          <a:spLocks noChangeArrowheads="1"/>
        </xdr:cNvSpPr>
      </xdr:nvSpPr>
      <xdr:spPr bwMode="auto">
        <a:xfrm>
          <a:off x="1543050" y="90830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242627</xdr:rowOff>
    </xdr:to>
    <xdr:sp macro="" textlink="">
      <xdr:nvSpPr>
        <xdr:cNvPr id="767" name="Text Box 302">
          <a:extLst>
            <a:ext uri="{FF2B5EF4-FFF2-40B4-BE49-F238E27FC236}">
              <a16:creationId xmlns:a16="http://schemas.microsoft.com/office/drawing/2014/main" id="{330A5815-CE26-448A-9A14-AD6961A5785D}"/>
            </a:ext>
          </a:extLst>
        </xdr:cNvPr>
        <xdr:cNvSpPr txBox="1">
          <a:spLocks noChangeArrowheads="1"/>
        </xdr:cNvSpPr>
      </xdr:nvSpPr>
      <xdr:spPr bwMode="auto">
        <a:xfrm>
          <a:off x="1543050" y="10441305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68" name="Text Box 303">
          <a:extLst>
            <a:ext uri="{FF2B5EF4-FFF2-40B4-BE49-F238E27FC236}">
              <a16:creationId xmlns:a16="http://schemas.microsoft.com/office/drawing/2014/main" id="{F47D5870-4C14-4D11-86F5-2CBFAFE0B929}"/>
            </a:ext>
          </a:extLst>
        </xdr:cNvPr>
        <xdr:cNvSpPr txBox="1">
          <a:spLocks noChangeArrowheads="1"/>
        </xdr:cNvSpPr>
      </xdr:nvSpPr>
      <xdr:spPr bwMode="auto">
        <a:xfrm>
          <a:off x="1543050" y="90392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242628</xdr:rowOff>
    </xdr:to>
    <xdr:sp macro="" textlink="">
      <xdr:nvSpPr>
        <xdr:cNvPr id="769" name="Text Box 304">
          <a:extLst>
            <a:ext uri="{FF2B5EF4-FFF2-40B4-BE49-F238E27FC236}">
              <a16:creationId xmlns:a16="http://schemas.microsoft.com/office/drawing/2014/main" id="{10EF3ED2-5057-4A2A-B689-2BA509D5EE60}"/>
            </a:ext>
          </a:extLst>
        </xdr:cNvPr>
        <xdr:cNvSpPr txBox="1">
          <a:spLocks noChangeArrowheads="1"/>
        </xdr:cNvSpPr>
      </xdr:nvSpPr>
      <xdr:spPr bwMode="auto">
        <a:xfrm>
          <a:off x="1543050" y="10397490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770" name="Text Box 129">
          <a:extLst>
            <a:ext uri="{FF2B5EF4-FFF2-40B4-BE49-F238E27FC236}">
              <a16:creationId xmlns:a16="http://schemas.microsoft.com/office/drawing/2014/main" id="{132C4EFE-D367-4EBF-B008-3DCBBA054DBF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771" name="Text Box 130">
          <a:extLst>
            <a:ext uri="{FF2B5EF4-FFF2-40B4-BE49-F238E27FC236}">
              <a16:creationId xmlns:a16="http://schemas.microsoft.com/office/drawing/2014/main" id="{BB5D0541-3619-428E-81AC-01520340A6D7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772" name="Text Box 256">
          <a:extLst>
            <a:ext uri="{FF2B5EF4-FFF2-40B4-BE49-F238E27FC236}">
              <a16:creationId xmlns:a16="http://schemas.microsoft.com/office/drawing/2014/main" id="{FFBEF2F3-565B-41E7-9EB2-00741CEA34A5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773" name="Text Box 257">
          <a:extLst>
            <a:ext uri="{FF2B5EF4-FFF2-40B4-BE49-F238E27FC236}">
              <a16:creationId xmlns:a16="http://schemas.microsoft.com/office/drawing/2014/main" id="{0793864F-48EE-401D-B320-A11C1FCEAAB6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4" name="Text Box 58">
          <a:extLst>
            <a:ext uri="{FF2B5EF4-FFF2-40B4-BE49-F238E27FC236}">
              <a16:creationId xmlns:a16="http://schemas.microsoft.com/office/drawing/2014/main" id="{221180DC-20A7-439D-8AC7-335A8F964EE5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5" name="Text Box 89">
          <a:extLst>
            <a:ext uri="{FF2B5EF4-FFF2-40B4-BE49-F238E27FC236}">
              <a16:creationId xmlns:a16="http://schemas.microsoft.com/office/drawing/2014/main" id="{19862139-86F2-4FAA-987D-4B46B1D9E77F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6" name="Text Box 127">
          <a:extLst>
            <a:ext uri="{FF2B5EF4-FFF2-40B4-BE49-F238E27FC236}">
              <a16:creationId xmlns:a16="http://schemas.microsoft.com/office/drawing/2014/main" id="{4D858AD8-727A-4B8C-B35E-02C6D0196B6F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7" name="Text Box 128">
          <a:extLst>
            <a:ext uri="{FF2B5EF4-FFF2-40B4-BE49-F238E27FC236}">
              <a16:creationId xmlns:a16="http://schemas.microsoft.com/office/drawing/2014/main" id="{DF708506-A54B-48CB-890B-042EEDE33801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8" name="Text Box 129">
          <a:extLst>
            <a:ext uri="{FF2B5EF4-FFF2-40B4-BE49-F238E27FC236}">
              <a16:creationId xmlns:a16="http://schemas.microsoft.com/office/drawing/2014/main" id="{22F52E0D-6CFB-4DAE-9307-4B0E1ECB0527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9" name="Text Box 130">
          <a:extLst>
            <a:ext uri="{FF2B5EF4-FFF2-40B4-BE49-F238E27FC236}">
              <a16:creationId xmlns:a16="http://schemas.microsoft.com/office/drawing/2014/main" id="{7DEF6A90-E751-40A2-85FE-4C9AE8130834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0" name="Text Box 185">
          <a:extLst>
            <a:ext uri="{FF2B5EF4-FFF2-40B4-BE49-F238E27FC236}">
              <a16:creationId xmlns:a16="http://schemas.microsoft.com/office/drawing/2014/main" id="{BD8DDED4-6FE4-4A8E-B62A-9EC08BA298F4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1" name="Text Box 216">
          <a:extLst>
            <a:ext uri="{FF2B5EF4-FFF2-40B4-BE49-F238E27FC236}">
              <a16:creationId xmlns:a16="http://schemas.microsoft.com/office/drawing/2014/main" id="{DD7336DD-ADE3-41E4-8A70-0CCB1D260006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2" name="Text Box 254">
          <a:extLst>
            <a:ext uri="{FF2B5EF4-FFF2-40B4-BE49-F238E27FC236}">
              <a16:creationId xmlns:a16="http://schemas.microsoft.com/office/drawing/2014/main" id="{9B7E68AF-5B60-446E-B6DC-05B69DB638E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3" name="Text Box 255">
          <a:extLst>
            <a:ext uri="{FF2B5EF4-FFF2-40B4-BE49-F238E27FC236}">
              <a16:creationId xmlns:a16="http://schemas.microsoft.com/office/drawing/2014/main" id="{0BCA8B88-935E-48AA-B2E8-B78FAEB2F838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4" name="Text Box 256">
          <a:extLst>
            <a:ext uri="{FF2B5EF4-FFF2-40B4-BE49-F238E27FC236}">
              <a16:creationId xmlns:a16="http://schemas.microsoft.com/office/drawing/2014/main" id="{4A4A6171-D91A-460A-A787-3EDC5028FE69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5" name="Text Box 257">
          <a:extLst>
            <a:ext uri="{FF2B5EF4-FFF2-40B4-BE49-F238E27FC236}">
              <a16:creationId xmlns:a16="http://schemas.microsoft.com/office/drawing/2014/main" id="{233AF94A-B076-4B6D-9E32-2CFADF67D6E9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86" name="Text Box 48">
          <a:extLst>
            <a:ext uri="{FF2B5EF4-FFF2-40B4-BE49-F238E27FC236}">
              <a16:creationId xmlns:a16="http://schemas.microsoft.com/office/drawing/2014/main" id="{1F85B4BD-8191-4456-BD64-D6A363740929}"/>
            </a:ext>
          </a:extLst>
        </xdr:cNvPr>
        <xdr:cNvSpPr txBox="1">
          <a:spLocks noChangeArrowheads="1"/>
        </xdr:cNvSpPr>
      </xdr:nvSpPr>
      <xdr:spPr bwMode="auto">
        <a:xfrm>
          <a:off x="5038725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787" name="Text Box 49">
          <a:extLst>
            <a:ext uri="{FF2B5EF4-FFF2-40B4-BE49-F238E27FC236}">
              <a16:creationId xmlns:a16="http://schemas.microsoft.com/office/drawing/2014/main" id="{B1C639A7-8D34-4ADC-8A16-46A68FFDC9B0}"/>
            </a:ext>
          </a:extLst>
        </xdr:cNvPr>
        <xdr:cNvSpPr txBox="1">
          <a:spLocks noChangeArrowheads="1"/>
        </xdr:cNvSpPr>
      </xdr:nvSpPr>
      <xdr:spPr bwMode="auto">
        <a:xfrm>
          <a:off x="5038725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88" name="Text Box 50">
          <a:extLst>
            <a:ext uri="{FF2B5EF4-FFF2-40B4-BE49-F238E27FC236}">
              <a16:creationId xmlns:a16="http://schemas.microsoft.com/office/drawing/2014/main" id="{B67410D7-43B4-4144-AD95-64499CEB6D32}"/>
            </a:ext>
          </a:extLst>
        </xdr:cNvPr>
        <xdr:cNvSpPr txBox="1">
          <a:spLocks noChangeArrowheads="1"/>
        </xdr:cNvSpPr>
      </xdr:nvSpPr>
      <xdr:spPr bwMode="auto">
        <a:xfrm>
          <a:off x="5038725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89" name="Text Box 51">
          <a:extLst>
            <a:ext uri="{FF2B5EF4-FFF2-40B4-BE49-F238E27FC236}">
              <a16:creationId xmlns:a16="http://schemas.microsoft.com/office/drawing/2014/main" id="{849CFCC8-979E-4AB1-A957-8E5680997B6F}"/>
            </a:ext>
          </a:extLst>
        </xdr:cNvPr>
        <xdr:cNvSpPr txBox="1">
          <a:spLocks noChangeArrowheads="1"/>
        </xdr:cNvSpPr>
      </xdr:nvSpPr>
      <xdr:spPr bwMode="auto">
        <a:xfrm>
          <a:off x="5038725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90" name="Text Box 52">
          <a:extLst>
            <a:ext uri="{FF2B5EF4-FFF2-40B4-BE49-F238E27FC236}">
              <a16:creationId xmlns:a16="http://schemas.microsoft.com/office/drawing/2014/main" id="{33EB8588-2CFA-4057-A0D7-261CFC5C4DFF}"/>
            </a:ext>
          </a:extLst>
        </xdr:cNvPr>
        <xdr:cNvSpPr txBox="1">
          <a:spLocks noChangeArrowheads="1"/>
        </xdr:cNvSpPr>
      </xdr:nvSpPr>
      <xdr:spPr bwMode="auto">
        <a:xfrm>
          <a:off x="5038725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791" name="Text Box 53">
          <a:extLst>
            <a:ext uri="{FF2B5EF4-FFF2-40B4-BE49-F238E27FC236}">
              <a16:creationId xmlns:a16="http://schemas.microsoft.com/office/drawing/2014/main" id="{E853D93C-9D00-4650-AF9F-E075D2D2C4ED}"/>
            </a:ext>
          </a:extLst>
        </xdr:cNvPr>
        <xdr:cNvSpPr txBox="1">
          <a:spLocks noChangeArrowheads="1"/>
        </xdr:cNvSpPr>
      </xdr:nvSpPr>
      <xdr:spPr bwMode="auto">
        <a:xfrm>
          <a:off x="5038725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792" name="Text Box 54">
          <a:extLst>
            <a:ext uri="{FF2B5EF4-FFF2-40B4-BE49-F238E27FC236}">
              <a16:creationId xmlns:a16="http://schemas.microsoft.com/office/drawing/2014/main" id="{4E2CCAFA-B7B9-4792-A2E9-026D55A30AF7}"/>
            </a:ext>
          </a:extLst>
        </xdr:cNvPr>
        <xdr:cNvSpPr txBox="1">
          <a:spLocks noChangeArrowheads="1"/>
        </xdr:cNvSpPr>
      </xdr:nvSpPr>
      <xdr:spPr bwMode="auto">
        <a:xfrm>
          <a:off x="5038725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793" name="Text Box 55">
          <a:extLst>
            <a:ext uri="{FF2B5EF4-FFF2-40B4-BE49-F238E27FC236}">
              <a16:creationId xmlns:a16="http://schemas.microsoft.com/office/drawing/2014/main" id="{047CD36B-10C1-4FF4-BA29-23763CD989C1}"/>
            </a:ext>
          </a:extLst>
        </xdr:cNvPr>
        <xdr:cNvSpPr txBox="1">
          <a:spLocks noChangeArrowheads="1"/>
        </xdr:cNvSpPr>
      </xdr:nvSpPr>
      <xdr:spPr bwMode="auto">
        <a:xfrm>
          <a:off x="5038725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794" name="Text Box 56">
          <a:extLst>
            <a:ext uri="{FF2B5EF4-FFF2-40B4-BE49-F238E27FC236}">
              <a16:creationId xmlns:a16="http://schemas.microsoft.com/office/drawing/2014/main" id="{2545918F-BA3A-4CFC-82AF-D6C46F41C757}"/>
            </a:ext>
          </a:extLst>
        </xdr:cNvPr>
        <xdr:cNvSpPr txBox="1">
          <a:spLocks noChangeArrowheads="1"/>
        </xdr:cNvSpPr>
      </xdr:nvSpPr>
      <xdr:spPr bwMode="auto">
        <a:xfrm>
          <a:off x="5038725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95" name="Text Box 57">
          <a:extLst>
            <a:ext uri="{FF2B5EF4-FFF2-40B4-BE49-F238E27FC236}">
              <a16:creationId xmlns:a16="http://schemas.microsoft.com/office/drawing/2014/main" id="{3F8DD572-2ABC-432F-AA0E-FD2D5D37F68E}"/>
            </a:ext>
          </a:extLst>
        </xdr:cNvPr>
        <xdr:cNvSpPr txBox="1">
          <a:spLocks noChangeArrowheads="1"/>
        </xdr:cNvSpPr>
      </xdr:nvSpPr>
      <xdr:spPr bwMode="auto">
        <a:xfrm>
          <a:off x="5038725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796" name="Text Box 58">
          <a:extLst>
            <a:ext uri="{FF2B5EF4-FFF2-40B4-BE49-F238E27FC236}">
              <a16:creationId xmlns:a16="http://schemas.microsoft.com/office/drawing/2014/main" id="{AA306110-13EB-4B1D-869B-A60DA2C332B2}"/>
            </a:ext>
          </a:extLst>
        </xdr:cNvPr>
        <xdr:cNvSpPr txBox="1">
          <a:spLocks noChangeArrowheads="1"/>
        </xdr:cNvSpPr>
      </xdr:nvSpPr>
      <xdr:spPr bwMode="auto">
        <a:xfrm>
          <a:off x="5038725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797" name="Text Box 59">
          <a:extLst>
            <a:ext uri="{FF2B5EF4-FFF2-40B4-BE49-F238E27FC236}">
              <a16:creationId xmlns:a16="http://schemas.microsoft.com/office/drawing/2014/main" id="{86C17D90-2BBE-4FE4-884A-4B0CAFB0CCF7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798" name="Text Box 60">
          <a:extLst>
            <a:ext uri="{FF2B5EF4-FFF2-40B4-BE49-F238E27FC236}">
              <a16:creationId xmlns:a16="http://schemas.microsoft.com/office/drawing/2014/main" id="{247FB7A4-F06C-4972-9059-14C9CA1077A4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99" name="Text Box 61">
          <a:extLst>
            <a:ext uri="{FF2B5EF4-FFF2-40B4-BE49-F238E27FC236}">
              <a16:creationId xmlns:a16="http://schemas.microsoft.com/office/drawing/2014/main" id="{53F244AE-3F0C-4C5B-A457-ADC9B8B8B064}"/>
            </a:ext>
          </a:extLst>
        </xdr:cNvPr>
        <xdr:cNvSpPr txBox="1">
          <a:spLocks noChangeArrowheads="1"/>
        </xdr:cNvSpPr>
      </xdr:nvSpPr>
      <xdr:spPr bwMode="auto">
        <a:xfrm>
          <a:off x="5038725" y="31242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00" name="Text Box 62">
          <a:extLst>
            <a:ext uri="{FF2B5EF4-FFF2-40B4-BE49-F238E27FC236}">
              <a16:creationId xmlns:a16="http://schemas.microsoft.com/office/drawing/2014/main" id="{4775A9A9-7986-476B-B284-70F580E454AC}"/>
            </a:ext>
          </a:extLst>
        </xdr:cNvPr>
        <xdr:cNvSpPr txBox="1">
          <a:spLocks noChangeArrowheads="1"/>
        </xdr:cNvSpPr>
      </xdr:nvSpPr>
      <xdr:spPr bwMode="auto">
        <a:xfrm>
          <a:off x="5038725" y="41538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1" name="Text Box 64">
          <a:extLst>
            <a:ext uri="{FF2B5EF4-FFF2-40B4-BE49-F238E27FC236}">
              <a16:creationId xmlns:a16="http://schemas.microsoft.com/office/drawing/2014/main" id="{C86CBC4C-8765-44F1-AB02-B892CCAFBAFD}"/>
            </a:ext>
          </a:extLst>
        </xdr:cNvPr>
        <xdr:cNvSpPr txBox="1">
          <a:spLocks noChangeArrowheads="1"/>
        </xdr:cNvSpPr>
      </xdr:nvSpPr>
      <xdr:spPr bwMode="auto">
        <a:xfrm>
          <a:off x="5038725" y="603789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02" name="Text Box 67">
          <a:extLst>
            <a:ext uri="{FF2B5EF4-FFF2-40B4-BE49-F238E27FC236}">
              <a16:creationId xmlns:a16="http://schemas.microsoft.com/office/drawing/2014/main" id="{D09FC04B-D222-4ED1-9FA0-94A09033A706}"/>
            </a:ext>
          </a:extLst>
        </xdr:cNvPr>
        <xdr:cNvSpPr txBox="1">
          <a:spLocks noChangeArrowheads="1"/>
        </xdr:cNvSpPr>
      </xdr:nvSpPr>
      <xdr:spPr bwMode="auto">
        <a:xfrm>
          <a:off x="5038725" y="616934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3" name="Text Box 68">
          <a:extLst>
            <a:ext uri="{FF2B5EF4-FFF2-40B4-BE49-F238E27FC236}">
              <a16:creationId xmlns:a16="http://schemas.microsoft.com/office/drawing/2014/main" id="{2A70CBB4-8014-40E2-BE6D-A1F47B0C1AAF}"/>
            </a:ext>
          </a:extLst>
        </xdr:cNvPr>
        <xdr:cNvSpPr txBox="1">
          <a:spLocks noChangeArrowheads="1"/>
        </xdr:cNvSpPr>
      </xdr:nvSpPr>
      <xdr:spPr bwMode="auto">
        <a:xfrm>
          <a:off x="5038725" y="61912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4" name="Text Box 73">
          <a:extLst>
            <a:ext uri="{FF2B5EF4-FFF2-40B4-BE49-F238E27FC236}">
              <a16:creationId xmlns:a16="http://schemas.microsoft.com/office/drawing/2014/main" id="{BBE98E4B-8FDA-47FE-938A-A2C92694018D}"/>
            </a:ext>
          </a:extLst>
        </xdr:cNvPr>
        <xdr:cNvSpPr txBox="1">
          <a:spLocks noChangeArrowheads="1"/>
        </xdr:cNvSpPr>
      </xdr:nvSpPr>
      <xdr:spPr bwMode="auto">
        <a:xfrm>
          <a:off x="5038725" y="643223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5" name="Text Box 74">
          <a:extLst>
            <a:ext uri="{FF2B5EF4-FFF2-40B4-BE49-F238E27FC236}">
              <a16:creationId xmlns:a16="http://schemas.microsoft.com/office/drawing/2014/main" id="{FEE09AC6-8B3F-40A5-8F5D-A99AA23455E5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6" name="Text Box 75">
          <a:extLst>
            <a:ext uri="{FF2B5EF4-FFF2-40B4-BE49-F238E27FC236}">
              <a16:creationId xmlns:a16="http://schemas.microsoft.com/office/drawing/2014/main" id="{D3799DE9-C00A-468E-AA4D-0AB5AC3DE977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07" name="Text Box 76">
          <a:extLst>
            <a:ext uri="{FF2B5EF4-FFF2-40B4-BE49-F238E27FC236}">
              <a16:creationId xmlns:a16="http://schemas.microsoft.com/office/drawing/2014/main" id="{4CA80DAD-8375-40ED-B4E6-1A79FA56455D}"/>
            </a:ext>
          </a:extLst>
        </xdr:cNvPr>
        <xdr:cNvSpPr txBox="1">
          <a:spLocks noChangeArrowheads="1"/>
        </xdr:cNvSpPr>
      </xdr:nvSpPr>
      <xdr:spPr bwMode="auto">
        <a:xfrm>
          <a:off x="5038725" y="66513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245226</xdr:rowOff>
    </xdr:to>
    <xdr:sp macro="" textlink="">
      <xdr:nvSpPr>
        <xdr:cNvPr id="808" name="Text Box 77">
          <a:extLst>
            <a:ext uri="{FF2B5EF4-FFF2-40B4-BE49-F238E27FC236}">
              <a16:creationId xmlns:a16="http://schemas.microsoft.com/office/drawing/2014/main" id="{A525DE6A-A9D9-405E-B8C0-A6DF2263BC6C}"/>
            </a:ext>
          </a:extLst>
        </xdr:cNvPr>
        <xdr:cNvSpPr txBox="1">
          <a:spLocks noChangeArrowheads="1"/>
        </xdr:cNvSpPr>
      </xdr:nvSpPr>
      <xdr:spPr bwMode="auto">
        <a:xfrm>
          <a:off x="5038725" y="73304400"/>
          <a:ext cx="76200" cy="243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09" name="Text Box 79">
          <a:extLst>
            <a:ext uri="{FF2B5EF4-FFF2-40B4-BE49-F238E27FC236}">
              <a16:creationId xmlns:a16="http://schemas.microsoft.com/office/drawing/2014/main" id="{378C2897-A470-4B6B-8078-1A1B37AE93D5}"/>
            </a:ext>
          </a:extLst>
        </xdr:cNvPr>
        <xdr:cNvSpPr txBox="1">
          <a:spLocks noChangeArrowheads="1"/>
        </xdr:cNvSpPr>
      </xdr:nvSpPr>
      <xdr:spPr bwMode="auto">
        <a:xfrm>
          <a:off x="5038725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10" name="Text Box 80">
          <a:extLst>
            <a:ext uri="{FF2B5EF4-FFF2-40B4-BE49-F238E27FC236}">
              <a16:creationId xmlns:a16="http://schemas.microsoft.com/office/drawing/2014/main" id="{A382042A-908F-458A-B998-784B43CBB972}"/>
            </a:ext>
          </a:extLst>
        </xdr:cNvPr>
        <xdr:cNvSpPr txBox="1">
          <a:spLocks noChangeArrowheads="1"/>
        </xdr:cNvSpPr>
      </xdr:nvSpPr>
      <xdr:spPr bwMode="auto">
        <a:xfrm>
          <a:off x="5038725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11" name="Text Box 81">
          <a:extLst>
            <a:ext uri="{FF2B5EF4-FFF2-40B4-BE49-F238E27FC236}">
              <a16:creationId xmlns:a16="http://schemas.microsoft.com/office/drawing/2014/main" id="{9BBC976E-FF6A-4958-86C9-F4C7789DA0B2}"/>
            </a:ext>
          </a:extLst>
        </xdr:cNvPr>
        <xdr:cNvSpPr txBox="1">
          <a:spLocks noChangeArrowheads="1"/>
        </xdr:cNvSpPr>
      </xdr:nvSpPr>
      <xdr:spPr bwMode="auto">
        <a:xfrm>
          <a:off x="5038725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12" name="Text Box 82">
          <a:extLst>
            <a:ext uri="{FF2B5EF4-FFF2-40B4-BE49-F238E27FC236}">
              <a16:creationId xmlns:a16="http://schemas.microsoft.com/office/drawing/2014/main" id="{522322E6-AEF8-4EFA-A8AC-75AA042F541B}"/>
            </a:ext>
          </a:extLst>
        </xdr:cNvPr>
        <xdr:cNvSpPr txBox="1">
          <a:spLocks noChangeArrowheads="1"/>
        </xdr:cNvSpPr>
      </xdr:nvSpPr>
      <xdr:spPr bwMode="auto">
        <a:xfrm>
          <a:off x="5038725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13" name="Text Box 83">
          <a:extLst>
            <a:ext uri="{FF2B5EF4-FFF2-40B4-BE49-F238E27FC236}">
              <a16:creationId xmlns:a16="http://schemas.microsoft.com/office/drawing/2014/main" id="{3AEB7E25-89C5-4602-ACEB-D6011FEB2BD8}"/>
            </a:ext>
          </a:extLst>
        </xdr:cNvPr>
        <xdr:cNvSpPr txBox="1">
          <a:spLocks noChangeArrowheads="1"/>
        </xdr:cNvSpPr>
      </xdr:nvSpPr>
      <xdr:spPr bwMode="auto">
        <a:xfrm>
          <a:off x="5038725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14" name="Text Box 84">
          <a:extLst>
            <a:ext uri="{FF2B5EF4-FFF2-40B4-BE49-F238E27FC236}">
              <a16:creationId xmlns:a16="http://schemas.microsoft.com/office/drawing/2014/main" id="{7FA16880-2908-45FE-A985-BA9C19C4AF47}"/>
            </a:ext>
          </a:extLst>
        </xdr:cNvPr>
        <xdr:cNvSpPr txBox="1">
          <a:spLocks noChangeArrowheads="1"/>
        </xdr:cNvSpPr>
      </xdr:nvSpPr>
      <xdr:spPr bwMode="auto">
        <a:xfrm>
          <a:off x="5038725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15" name="Text Box 85">
          <a:extLst>
            <a:ext uri="{FF2B5EF4-FFF2-40B4-BE49-F238E27FC236}">
              <a16:creationId xmlns:a16="http://schemas.microsoft.com/office/drawing/2014/main" id="{DC4FC4D4-E7DD-46AE-AADC-440D18E1C40F}"/>
            </a:ext>
          </a:extLst>
        </xdr:cNvPr>
        <xdr:cNvSpPr txBox="1">
          <a:spLocks noChangeArrowheads="1"/>
        </xdr:cNvSpPr>
      </xdr:nvSpPr>
      <xdr:spPr bwMode="auto">
        <a:xfrm>
          <a:off x="5038725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16" name="Text Box 86">
          <a:extLst>
            <a:ext uri="{FF2B5EF4-FFF2-40B4-BE49-F238E27FC236}">
              <a16:creationId xmlns:a16="http://schemas.microsoft.com/office/drawing/2014/main" id="{B4EB8349-7262-448F-BB1F-A1991B6E9C92}"/>
            </a:ext>
          </a:extLst>
        </xdr:cNvPr>
        <xdr:cNvSpPr txBox="1">
          <a:spLocks noChangeArrowheads="1"/>
        </xdr:cNvSpPr>
      </xdr:nvSpPr>
      <xdr:spPr bwMode="auto">
        <a:xfrm>
          <a:off x="5038725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17" name="Text Box 87">
          <a:extLst>
            <a:ext uri="{FF2B5EF4-FFF2-40B4-BE49-F238E27FC236}">
              <a16:creationId xmlns:a16="http://schemas.microsoft.com/office/drawing/2014/main" id="{99FBFE52-93D5-4581-BF4F-6F7D4022B10B}"/>
            </a:ext>
          </a:extLst>
        </xdr:cNvPr>
        <xdr:cNvSpPr txBox="1">
          <a:spLocks noChangeArrowheads="1"/>
        </xdr:cNvSpPr>
      </xdr:nvSpPr>
      <xdr:spPr bwMode="auto">
        <a:xfrm>
          <a:off x="5038725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18" name="Text Box 88">
          <a:extLst>
            <a:ext uri="{FF2B5EF4-FFF2-40B4-BE49-F238E27FC236}">
              <a16:creationId xmlns:a16="http://schemas.microsoft.com/office/drawing/2014/main" id="{E5BCBB1B-3998-4AF5-A874-08A9F8B39392}"/>
            </a:ext>
          </a:extLst>
        </xdr:cNvPr>
        <xdr:cNvSpPr txBox="1">
          <a:spLocks noChangeArrowheads="1"/>
        </xdr:cNvSpPr>
      </xdr:nvSpPr>
      <xdr:spPr bwMode="auto">
        <a:xfrm>
          <a:off x="5038725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19" name="Text Box 89">
          <a:extLst>
            <a:ext uri="{FF2B5EF4-FFF2-40B4-BE49-F238E27FC236}">
              <a16:creationId xmlns:a16="http://schemas.microsoft.com/office/drawing/2014/main" id="{31BBF39A-676A-4743-A25F-AA365535A1EF}"/>
            </a:ext>
          </a:extLst>
        </xdr:cNvPr>
        <xdr:cNvSpPr txBox="1">
          <a:spLocks noChangeArrowheads="1"/>
        </xdr:cNvSpPr>
      </xdr:nvSpPr>
      <xdr:spPr bwMode="auto">
        <a:xfrm>
          <a:off x="5038725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20" name="Text Box 90">
          <a:extLst>
            <a:ext uri="{FF2B5EF4-FFF2-40B4-BE49-F238E27FC236}">
              <a16:creationId xmlns:a16="http://schemas.microsoft.com/office/drawing/2014/main" id="{800C78AC-4620-412E-B25B-6F878204577E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51D7D508-4993-4F8C-A03F-CCADE42282B4}"/>
            </a:ext>
          </a:extLst>
        </xdr:cNvPr>
        <xdr:cNvSpPr txBox="1">
          <a:spLocks noChangeArrowheads="1"/>
        </xdr:cNvSpPr>
      </xdr:nvSpPr>
      <xdr:spPr bwMode="auto">
        <a:xfrm>
          <a:off x="5038725" y="31022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16453</xdr:rowOff>
    </xdr:to>
    <xdr:sp macro="" textlink="">
      <xdr:nvSpPr>
        <xdr:cNvPr id="822" name="Text Box 92">
          <a:extLst>
            <a:ext uri="{FF2B5EF4-FFF2-40B4-BE49-F238E27FC236}">
              <a16:creationId xmlns:a16="http://schemas.microsoft.com/office/drawing/2014/main" id="{3F830009-C4E3-4C22-BCF1-5ECDEE783BA3}"/>
            </a:ext>
          </a:extLst>
        </xdr:cNvPr>
        <xdr:cNvSpPr txBox="1">
          <a:spLocks noChangeArrowheads="1"/>
        </xdr:cNvSpPr>
      </xdr:nvSpPr>
      <xdr:spPr bwMode="auto">
        <a:xfrm>
          <a:off x="5038725" y="413194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16452</xdr:rowOff>
    </xdr:to>
    <xdr:sp macro="" textlink="">
      <xdr:nvSpPr>
        <xdr:cNvPr id="823" name="Text Box 94">
          <a:extLst>
            <a:ext uri="{FF2B5EF4-FFF2-40B4-BE49-F238E27FC236}">
              <a16:creationId xmlns:a16="http://schemas.microsoft.com/office/drawing/2014/main" id="{3A480EDC-F13C-4901-9B3D-DD2696698ECE}"/>
            </a:ext>
          </a:extLst>
        </xdr:cNvPr>
        <xdr:cNvSpPr txBox="1">
          <a:spLocks noChangeArrowheads="1"/>
        </xdr:cNvSpPr>
      </xdr:nvSpPr>
      <xdr:spPr bwMode="auto">
        <a:xfrm>
          <a:off x="5038725" y="59721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24" name="Text Box 95">
          <a:extLst>
            <a:ext uri="{FF2B5EF4-FFF2-40B4-BE49-F238E27FC236}">
              <a16:creationId xmlns:a16="http://schemas.microsoft.com/office/drawing/2014/main" id="{D668D4B4-8EB2-4D5B-B94F-7346B5F785F9}"/>
            </a:ext>
          </a:extLst>
        </xdr:cNvPr>
        <xdr:cNvSpPr txBox="1">
          <a:spLocks noChangeArrowheads="1"/>
        </xdr:cNvSpPr>
      </xdr:nvSpPr>
      <xdr:spPr bwMode="auto">
        <a:xfrm>
          <a:off x="5038725" y="603789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825" name="Text Box 96">
          <a:extLst>
            <a:ext uri="{FF2B5EF4-FFF2-40B4-BE49-F238E27FC236}">
              <a16:creationId xmlns:a16="http://schemas.microsoft.com/office/drawing/2014/main" id="{3ACEE006-D277-4FC0-B04E-434C3BCF6664}"/>
            </a:ext>
          </a:extLst>
        </xdr:cNvPr>
        <xdr:cNvSpPr txBox="1">
          <a:spLocks noChangeArrowheads="1"/>
        </xdr:cNvSpPr>
      </xdr:nvSpPr>
      <xdr:spPr bwMode="auto">
        <a:xfrm>
          <a:off x="5038725" y="6081712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26" name="Text Box 97">
          <a:extLst>
            <a:ext uri="{FF2B5EF4-FFF2-40B4-BE49-F238E27FC236}">
              <a16:creationId xmlns:a16="http://schemas.microsoft.com/office/drawing/2014/main" id="{E8B32630-A900-408A-B11C-C48A1CBF7C44}"/>
            </a:ext>
          </a:extLst>
        </xdr:cNvPr>
        <xdr:cNvSpPr txBox="1">
          <a:spLocks noChangeArrowheads="1"/>
        </xdr:cNvSpPr>
      </xdr:nvSpPr>
      <xdr:spPr bwMode="auto">
        <a:xfrm>
          <a:off x="5038725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27" name="Text Box 98">
          <a:extLst>
            <a:ext uri="{FF2B5EF4-FFF2-40B4-BE49-F238E27FC236}">
              <a16:creationId xmlns:a16="http://schemas.microsoft.com/office/drawing/2014/main" id="{38E86F8D-DE4A-4A34-A3C3-AACD186528A2}"/>
            </a:ext>
          </a:extLst>
        </xdr:cNvPr>
        <xdr:cNvSpPr txBox="1">
          <a:spLocks noChangeArrowheads="1"/>
        </xdr:cNvSpPr>
      </xdr:nvSpPr>
      <xdr:spPr bwMode="auto">
        <a:xfrm>
          <a:off x="5038725" y="616934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28" name="Text Box 99">
          <a:extLst>
            <a:ext uri="{FF2B5EF4-FFF2-40B4-BE49-F238E27FC236}">
              <a16:creationId xmlns:a16="http://schemas.microsoft.com/office/drawing/2014/main" id="{8092C2FD-D45A-48C7-A689-F508FA16139B}"/>
            </a:ext>
          </a:extLst>
        </xdr:cNvPr>
        <xdr:cNvSpPr txBox="1">
          <a:spLocks noChangeArrowheads="1"/>
        </xdr:cNvSpPr>
      </xdr:nvSpPr>
      <xdr:spPr bwMode="auto">
        <a:xfrm>
          <a:off x="5038725" y="61912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29" name="Text Box 100">
          <a:extLst>
            <a:ext uri="{FF2B5EF4-FFF2-40B4-BE49-F238E27FC236}">
              <a16:creationId xmlns:a16="http://schemas.microsoft.com/office/drawing/2014/main" id="{FC261A3C-052C-4DFD-B694-561C38F7A8A9}"/>
            </a:ext>
          </a:extLst>
        </xdr:cNvPr>
        <xdr:cNvSpPr txBox="1">
          <a:spLocks noChangeArrowheads="1"/>
        </xdr:cNvSpPr>
      </xdr:nvSpPr>
      <xdr:spPr bwMode="auto">
        <a:xfrm>
          <a:off x="5038725" y="62569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0" name="Text Box 101">
          <a:extLst>
            <a:ext uri="{FF2B5EF4-FFF2-40B4-BE49-F238E27FC236}">
              <a16:creationId xmlns:a16="http://schemas.microsoft.com/office/drawing/2014/main" id="{09308B74-16D0-4B6D-BF5D-8B1938119C21}"/>
            </a:ext>
          </a:extLst>
        </xdr:cNvPr>
        <xdr:cNvSpPr txBox="1">
          <a:spLocks noChangeArrowheads="1"/>
        </xdr:cNvSpPr>
      </xdr:nvSpPr>
      <xdr:spPr bwMode="auto">
        <a:xfrm>
          <a:off x="5038725" y="627888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1" name="Text Box 102">
          <a:extLst>
            <a:ext uri="{FF2B5EF4-FFF2-40B4-BE49-F238E27FC236}">
              <a16:creationId xmlns:a16="http://schemas.microsoft.com/office/drawing/2014/main" id="{A7A59E86-5BBC-4B41-ABF4-EC772A9CC9D5}"/>
            </a:ext>
          </a:extLst>
        </xdr:cNvPr>
        <xdr:cNvSpPr txBox="1">
          <a:spLocks noChangeArrowheads="1"/>
        </xdr:cNvSpPr>
      </xdr:nvSpPr>
      <xdr:spPr bwMode="auto">
        <a:xfrm>
          <a:off x="5038725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32" name="Text Box 103">
          <a:extLst>
            <a:ext uri="{FF2B5EF4-FFF2-40B4-BE49-F238E27FC236}">
              <a16:creationId xmlns:a16="http://schemas.microsoft.com/office/drawing/2014/main" id="{1D2B2602-C193-4DCD-9C26-8423A2D231D9}"/>
            </a:ext>
          </a:extLst>
        </xdr:cNvPr>
        <xdr:cNvSpPr txBox="1">
          <a:spLocks noChangeArrowheads="1"/>
        </xdr:cNvSpPr>
      </xdr:nvSpPr>
      <xdr:spPr bwMode="auto">
        <a:xfrm>
          <a:off x="5038725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3" name="Text Box 104">
          <a:extLst>
            <a:ext uri="{FF2B5EF4-FFF2-40B4-BE49-F238E27FC236}">
              <a16:creationId xmlns:a16="http://schemas.microsoft.com/office/drawing/2014/main" id="{F056AE33-26D9-490C-867F-818A62E60CA4}"/>
            </a:ext>
          </a:extLst>
        </xdr:cNvPr>
        <xdr:cNvSpPr txBox="1">
          <a:spLocks noChangeArrowheads="1"/>
        </xdr:cNvSpPr>
      </xdr:nvSpPr>
      <xdr:spPr bwMode="auto">
        <a:xfrm>
          <a:off x="5038725" y="643223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4" name="Text Box 105">
          <a:extLst>
            <a:ext uri="{FF2B5EF4-FFF2-40B4-BE49-F238E27FC236}">
              <a16:creationId xmlns:a16="http://schemas.microsoft.com/office/drawing/2014/main" id="{57334392-7BF7-40E0-ABD6-F1BB933F2CF3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35" name="Text Box 106">
          <a:extLst>
            <a:ext uri="{FF2B5EF4-FFF2-40B4-BE49-F238E27FC236}">
              <a16:creationId xmlns:a16="http://schemas.microsoft.com/office/drawing/2014/main" id="{5041B5AB-EB03-4727-BEC0-32C95F424DE3}"/>
            </a:ext>
          </a:extLst>
        </xdr:cNvPr>
        <xdr:cNvSpPr txBox="1">
          <a:spLocks noChangeArrowheads="1"/>
        </xdr:cNvSpPr>
      </xdr:nvSpPr>
      <xdr:spPr bwMode="auto">
        <a:xfrm>
          <a:off x="5038725" y="662940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245224</xdr:rowOff>
    </xdr:to>
    <xdr:sp macro="" textlink="">
      <xdr:nvSpPr>
        <xdr:cNvPr id="836" name="Text Box 107">
          <a:extLst>
            <a:ext uri="{FF2B5EF4-FFF2-40B4-BE49-F238E27FC236}">
              <a16:creationId xmlns:a16="http://schemas.microsoft.com/office/drawing/2014/main" id="{4D9C00F6-E728-4F03-91A3-4A96082691DA}"/>
            </a:ext>
          </a:extLst>
        </xdr:cNvPr>
        <xdr:cNvSpPr txBox="1">
          <a:spLocks noChangeArrowheads="1"/>
        </xdr:cNvSpPr>
      </xdr:nvSpPr>
      <xdr:spPr bwMode="auto">
        <a:xfrm>
          <a:off x="5038725" y="73085325"/>
          <a:ext cx="76200" cy="243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37" name="Text Box 108">
          <a:extLst>
            <a:ext uri="{FF2B5EF4-FFF2-40B4-BE49-F238E27FC236}">
              <a16:creationId xmlns:a16="http://schemas.microsoft.com/office/drawing/2014/main" id="{61768BBC-57C3-4592-B8FE-6661B5686F19}"/>
            </a:ext>
          </a:extLst>
        </xdr:cNvPr>
        <xdr:cNvSpPr txBox="1">
          <a:spLocks noChangeArrowheads="1"/>
        </xdr:cNvSpPr>
      </xdr:nvSpPr>
      <xdr:spPr bwMode="auto">
        <a:xfrm>
          <a:off x="5038725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8" name="Text Box 109">
          <a:extLst>
            <a:ext uri="{FF2B5EF4-FFF2-40B4-BE49-F238E27FC236}">
              <a16:creationId xmlns:a16="http://schemas.microsoft.com/office/drawing/2014/main" id="{2F3F2E06-22D9-4094-8495-F0B0387A40F3}"/>
            </a:ext>
          </a:extLst>
        </xdr:cNvPr>
        <xdr:cNvSpPr txBox="1">
          <a:spLocks noChangeArrowheads="1"/>
        </xdr:cNvSpPr>
      </xdr:nvSpPr>
      <xdr:spPr bwMode="auto">
        <a:xfrm>
          <a:off x="5038725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9" name="Text Box 110">
          <a:extLst>
            <a:ext uri="{FF2B5EF4-FFF2-40B4-BE49-F238E27FC236}">
              <a16:creationId xmlns:a16="http://schemas.microsoft.com/office/drawing/2014/main" id="{077074C8-81D7-4BE1-B3C3-D560DF0BF249}"/>
            </a:ext>
          </a:extLst>
        </xdr:cNvPr>
        <xdr:cNvSpPr txBox="1">
          <a:spLocks noChangeArrowheads="1"/>
        </xdr:cNvSpPr>
      </xdr:nvSpPr>
      <xdr:spPr bwMode="auto">
        <a:xfrm>
          <a:off x="5038725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40" name="Text Box 111">
          <a:extLst>
            <a:ext uri="{FF2B5EF4-FFF2-40B4-BE49-F238E27FC236}">
              <a16:creationId xmlns:a16="http://schemas.microsoft.com/office/drawing/2014/main" id="{B101F723-6E1D-4150-8759-EE3C1B29A2A1}"/>
            </a:ext>
          </a:extLst>
        </xdr:cNvPr>
        <xdr:cNvSpPr txBox="1">
          <a:spLocks noChangeArrowheads="1"/>
        </xdr:cNvSpPr>
      </xdr:nvSpPr>
      <xdr:spPr bwMode="auto">
        <a:xfrm>
          <a:off x="5038725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41" name="Text Box 112">
          <a:extLst>
            <a:ext uri="{FF2B5EF4-FFF2-40B4-BE49-F238E27FC236}">
              <a16:creationId xmlns:a16="http://schemas.microsoft.com/office/drawing/2014/main" id="{1CBF4DD1-392B-43F3-8DA0-1B6676A40883}"/>
            </a:ext>
          </a:extLst>
        </xdr:cNvPr>
        <xdr:cNvSpPr txBox="1">
          <a:spLocks noChangeArrowheads="1"/>
        </xdr:cNvSpPr>
      </xdr:nvSpPr>
      <xdr:spPr bwMode="auto">
        <a:xfrm>
          <a:off x="5038725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42" name="Text Box 113">
          <a:extLst>
            <a:ext uri="{FF2B5EF4-FFF2-40B4-BE49-F238E27FC236}">
              <a16:creationId xmlns:a16="http://schemas.microsoft.com/office/drawing/2014/main" id="{30C84081-6455-474A-9693-B87E0C658906}"/>
            </a:ext>
          </a:extLst>
        </xdr:cNvPr>
        <xdr:cNvSpPr txBox="1">
          <a:spLocks noChangeArrowheads="1"/>
        </xdr:cNvSpPr>
      </xdr:nvSpPr>
      <xdr:spPr bwMode="auto">
        <a:xfrm>
          <a:off x="5038725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43" name="Text Box 114">
          <a:extLst>
            <a:ext uri="{FF2B5EF4-FFF2-40B4-BE49-F238E27FC236}">
              <a16:creationId xmlns:a16="http://schemas.microsoft.com/office/drawing/2014/main" id="{A8E17E4A-CD3A-4B90-A3A9-5B4D86DD0495}"/>
            </a:ext>
          </a:extLst>
        </xdr:cNvPr>
        <xdr:cNvSpPr txBox="1">
          <a:spLocks noChangeArrowheads="1"/>
        </xdr:cNvSpPr>
      </xdr:nvSpPr>
      <xdr:spPr bwMode="auto">
        <a:xfrm>
          <a:off x="5038725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44" name="Text Box 115">
          <a:extLst>
            <a:ext uri="{FF2B5EF4-FFF2-40B4-BE49-F238E27FC236}">
              <a16:creationId xmlns:a16="http://schemas.microsoft.com/office/drawing/2014/main" id="{049DBB8D-C4D6-4982-824A-3BF7DCAA7527}"/>
            </a:ext>
          </a:extLst>
        </xdr:cNvPr>
        <xdr:cNvSpPr txBox="1">
          <a:spLocks noChangeArrowheads="1"/>
        </xdr:cNvSpPr>
      </xdr:nvSpPr>
      <xdr:spPr bwMode="auto">
        <a:xfrm>
          <a:off x="5038725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45" name="Text Box 116">
          <a:extLst>
            <a:ext uri="{FF2B5EF4-FFF2-40B4-BE49-F238E27FC236}">
              <a16:creationId xmlns:a16="http://schemas.microsoft.com/office/drawing/2014/main" id="{1ED21B29-8FA8-497B-95AC-C1D0FE8CC3E5}"/>
            </a:ext>
          </a:extLst>
        </xdr:cNvPr>
        <xdr:cNvSpPr txBox="1">
          <a:spLocks noChangeArrowheads="1"/>
        </xdr:cNvSpPr>
      </xdr:nvSpPr>
      <xdr:spPr bwMode="auto">
        <a:xfrm>
          <a:off x="5038725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46" name="Text Box 117">
          <a:extLst>
            <a:ext uri="{FF2B5EF4-FFF2-40B4-BE49-F238E27FC236}">
              <a16:creationId xmlns:a16="http://schemas.microsoft.com/office/drawing/2014/main" id="{85A2E14C-B96B-437A-B093-26B7D05F5D53}"/>
            </a:ext>
          </a:extLst>
        </xdr:cNvPr>
        <xdr:cNvSpPr txBox="1">
          <a:spLocks noChangeArrowheads="1"/>
        </xdr:cNvSpPr>
      </xdr:nvSpPr>
      <xdr:spPr bwMode="auto">
        <a:xfrm>
          <a:off x="5038725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47" name="Text Box 118">
          <a:extLst>
            <a:ext uri="{FF2B5EF4-FFF2-40B4-BE49-F238E27FC236}">
              <a16:creationId xmlns:a16="http://schemas.microsoft.com/office/drawing/2014/main" id="{5700D4A0-A5D9-4D96-AE60-297C2ED501FF}"/>
            </a:ext>
          </a:extLst>
        </xdr:cNvPr>
        <xdr:cNvSpPr txBox="1">
          <a:spLocks noChangeArrowheads="1"/>
        </xdr:cNvSpPr>
      </xdr:nvSpPr>
      <xdr:spPr bwMode="auto">
        <a:xfrm>
          <a:off x="5038725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48" name="Text Box 119">
          <a:extLst>
            <a:ext uri="{FF2B5EF4-FFF2-40B4-BE49-F238E27FC236}">
              <a16:creationId xmlns:a16="http://schemas.microsoft.com/office/drawing/2014/main" id="{3D20D27A-F8D6-412E-9F63-3BC860C92675}"/>
            </a:ext>
          </a:extLst>
        </xdr:cNvPr>
        <xdr:cNvSpPr txBox="1">
          <a:spLocks noChangeArrowheads="1"/>
        </xdr:cNvSpPr>
      </xdr:nvSpPr>
      <xdr:spPr bwMode="auto">
        <a:xfrm>
          <a:off x="5038725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49" name="Text Box 120">
          <a:extLst>
            <a:ext uri="{FF2B5EF4-FFF2-40B4-BE49-F238E27FC236}">
              <a16:creationId xmlns:a16="http://schemas.microsoft.com/office/drawing/2014/main" id="{911E2C57-0B6E-49F3-9B62-650E3BE37256}"/>
            </a:ext>
          </a:extLst>
        </xdr:cNvPr>
        <xdr:cNvSpPr txBox="1">
          <a:spLocks noChangeArrowheads="1"/>
        </xdr:cNvSpPr>
      </xdr:nvSpPr>
      <xdr:spPr bwMode="auto">
        <a:xfrm>
          <a:off x="5038725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50" name="Text Box 121">
          <a:extLst>
            <a:ext uri="{FF2B5EF4-FFF2-40B4-BE49-F238E27FC236}">
              <a16:creationId xmlns:a16="http://schemas.microsoft.com/office/drawing/2014/main" id="{D746F383-F58C-4431-84A2-C88AA1392375}"/>
            </a:ext>
          </a:extLst>
        </xdr:cNvPr>
        <xdr:cNvSpPr txBox="1">
          <a:spLocks noChangeArrowheads="1"/>
        </xdr:cNvSpPr>
      </xdr:nvSpPr>
      <xdr:spPr bwMode="auto">
        <a:xfrm>
          <a:off x="5038725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51" name="Text Box 122">
          <a:extLst>
            <a:ext uri="{FF2B5EF4-FFF2-40B4-BE49-F238E27FC236}">
              <a16:creationId xmlns:a16="http://schemas.microsoft.com/office/drawing/2014/main" id="{72CF6FB8-724A-4351-8E31-109E341C0BBB}"/>
            </a:ext>
          </a:extLst>
        </xdr:cNvPr>
        <xdr:cNvSpPr txBox="1">
          <a:spLocks noChangeArrowheads="1"/>
        </xdr:cNvSpPr>
      </xdr:nvSpPr>
      <xdr:spPr bwMode="auto">
        <a:xfrm>
          <a:off x="5038725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2" name="Text Box 123">
          <a:extLst>
            <a:ext uri="{FF2B5EF4-FFF2-40B4-BE49-F238E27FC236}">
              <a16:creationId xmlns:a16="http://schemas.microsoft.com/office/drawing/2014/main" id="{106C97E9-B1D4-4DDF-88D8-4EA99E23B381}"/>
            </a:ext>
          </a:extLst>
        </xdr:cNvPr>
        <xdr:cNvSpPr txBox="1">
          <a:spLocks noChangeArrowheads="1"/>
        </xdr:cNvSpPr>
      </xdr:nvSpPr>
      <xdr:spPr bwMode="auto">
        <a:xfrm>
          <a:off x="5038725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3" name="Text Box 124">
          <a:extLst>
            <a:ext uri="{FF2B5EF4-FFF2-40B4-BE49-F238E27FC236}">
              <a16:creationId xmlns:a16="http://schemas.microsoft.com/office/drawing/2014/main" id="{E7380170-43A2-43C1-88CB-38D8ED564982}"/>
            </a:ext>
          </a:extLst>
        </xdr:cNvPr>
        <xdr:cNvSpPr txBox="1">
          <a:spLocks noChangeArrowheads="1"/>
        </xdr:cNvSpPr>
      </xdr:nvSpPr>
      <xdr:spPr bwMode="auto">
        <a:xfrm>
          <a:off x="5038725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4" name="Text Box 125">
          <a:extLst>
            <a:ext uri="{FF2B5EF4-FFF2-40B4-BE49-F238E27FC236}">
              <a16:creationId xmlns:a16="http://schemas.microsoft.com/office/drawing/2014/main" id="{0FD6962E-BD19-42DD-A221-D7F935F629A4}"/>
            </a:ext>
          </a:extLst>
        </xdr:cNvPr>
        <xdr:cNvSpPr txBox="1">
          <a:spLocks noChangeArrowheads="1"/>
        </xdr:cNvSpPr>
      </xdr:nvSpPr>
      <xdr:spPr bwMode="auto">
        <a:xfrm>
          <a:off x="5038725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5" name="Text Box 126">
          <a:extLst>
            <a:ext uri="{FF2B5EF4-FFF2-40B4-BE49-F238E27FC236}">
              <a16:creationId xmlns:a16="http://schemas.microsoft.com/office/drawing/2014/main" id="{BA6150D3-9E8B-44B5-87FE-15117B54588F}"/>
            </a:ext>
          </a:extLst>
        </xdr:cNvPr>
        <xdr:cNvSpPr txBox="1">
          <a:spLocks noChangeArrowheads="1"/>
        </xdr:cNvSpPr>
      </xdr:nvSpPr>
      <xdr:spPr bwMode="auto">
        <a:xfrm>
          <a:off x="5038725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6" name="Text Box 127">
          <a:extLst>
            <a:ext uri="{FF2B5EF4-FFF2-40B4-BE49-F238E27FC236}">
              <a16:creationId xmlns:a16="http://schemas.microsoft.com/office/drawing/2014/main" id="{76354CE5-4B51-43BB-8AA5-50ED35EADB96}"/>
            </a:ext>
          </a:extLst>
        </xdr:cNvPr>
        <xdr:cNvSpPr txBox="1">
          <a:spLocks noChangeArrowheads="1"/>
        </xdr:cNvSpPr>
      </xdr:nvSpPr>
      <xdr:spPr bwMode="auto">
        <a:xfrm>
          <a:off x="5038725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7" name="Text Box 128">
          <a:extLst>
            <a:ext uri="{FF2B5EF4-FFF2-40B4-BE49-F238E27FC236}">
              <a16:creationId xmlns:a16="http://schemas.microsoft.com/office/drawing/2014/main" id="{CEF44B6E-CEC9-4DC9-9A3D-288BAC26A4B8}"/>
            </a:ext>
          </a:extLst>
        </xdr:cNvPr>
        <xdr:cNvSpPr txBox="1">
          <a:spLocks noChangeArrowheads="1"/>
        </xdr:cNvSpPr>
      </xdr:nvSpPr>
      <xdr:spPr bwMode="auto">
        <a:xfrm>
          <a:off x="5038725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58" name="Text Box 129">
          <a:extLst>
            <a:ext uri="{FF2B5EF4-FFF2-40B4-BE49-F238E27FC236}">
              <a16:creationId xmlns:a16="http://schemas.microsoft.com/office/drawing/2014/main" id="{446FE649-0402-4AB6-AF4F-D2EF73995822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59" name="Text Box 130">
          <a:extLst>
            <a:ext uri="{FF2B5EF4-FFF2-40B4-BE49-F238E27FC236}">
              <a16:creationId xmlns:a16="http://schemas.microsoft.com/office/drawing/2014/main" id="{AFEC48D3-387B-4699-BB58-8D2FD09994CB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60" name="Text Box 131">
          <a:extLst>
            <a:ext uri="{FF2B5EF4-FFF2-40B4-BE49-F238E27FC236}">
              <a16:creationId xmlns:a16="http://schemas.microsoft.com/office/drawing/2014/main" id="{36E2A9E8-97EB-4836-94D8-6AFD0FABC8E1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61" name="Text Box 132">
          <a:extLst>
            <a:ext uri="{FF2B5EF4-FFF2-40B4-BE49-F238E27FC236}">
              <a16:creationId xmlns:a16="http://schemas.microsoft.com/office/drawing/2014/main" id="{361AF73A-1661-4083-A77D-D3FF35D40500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62" name="Text Box 135">
          <a:extLst>
            <a:ext uri="{FF2B5EF4-FFF2-40B4-BE49-F238E27FC236}">
              <a16:creationId xmlns:a16="http://schemas.microsoft.com/office/drawing/2014/main" id="{B38B0B3E-2360-4F0B-AB65-3EC837F5C7F8}"/>
            </a:ext>
          </a:extLst>
        </xdr:cNvPr>
        <xdr:cNvSpPr txBox="1">
          <a:spLocks noChangeArrowheads="1"/>
        </xdr:cNvSpPr>
      </xdr:nvSpPr>
      <xdr:spPr bwMode="auto">
        <a:xfrm>
          <a:off x="5038725" y="59940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63" name="Text Box 136">
          <a:extLst>
            <a:ext uri="{FF2B5EF4-FFF2-40B4-BE49-F238E27FC236}">
              <a16:creationId xmlns:a16="http://schemas.microsoft.com/office/drawing/2014/main" id="{49478A4B-306A-4890-A573-A881D1A10E68}"/>
            </a:ext>
          </a:extLst>
        </xdr:cNvPr>
        <xdr:cNvSpPr txBox="1">
          <a:spLocks noChangeArrowheads="1"/>
        </xdr:cNvSpPr>
      </xdr:nvSpPr>
      <xdr:spPr bwMode="auto">
        <a:xfrm>
          <a:off x="5038725" y="60159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64" name="Text Box 137">
          <a:extLst>
            <a:ext uri="{FF2B5EF4-FFF2-40B4-BE49-F238E27FC236}">
              <a16:creationId xmlns:a16="http://schemas.microsoft.com/office/drawing/2014/main" id="{87B00F8F-F5BB-4477-953D-22E324DEDA87}"/>
            </a:ext>
          </a:extLst>
        </xdr:cNvPr>
        <xdr:cNvSpPr txBox="1">
          <a:spLocks noChangeArrowheads="1"/>
        </xdr:cNvSpPr>
      </xdr:nvSpPr>
      <xdr:spPr bwMode="auto">
        <a:xfrm>
          <a:off x="5038725" y="60159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865" name="Text Box 139">
          <a:extLst>
            <a:ext uri="{FF2B5EF4-FFF2-40B4-BE49-F238E27FC236}">
              <a16:creationId xmlns:a16="http://schemas.microsoft.com/office/drawing/2014/main" id="{419C19CD-9B43-4647-9C1D-7A748A40BC4C}"/>
            </a:ext>
          </a:extLst>
        </xdr:cNvPr>
        <xdr:cNvSpPr txBox="1">
          <a:spLocks noChangeArrowheads="1"/>
        </xdr:cNvSpPr>
      </xdr:nvSpPr>
      <xdr:spPr bwMode="auto">
        <a:xfrm>
          <a:off x="5038725" y="605980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66" name="Text Box 141">
          <a:extLst>
            <a:ext uri="{FF2B5EF4-FFF2-40B4-BE49-F238E27FC236}">
              <a16:creationId xmlns:a16="http://schemas.microsoft.com/office/drawing/2014/main" id="{6064A2F3-5A8C-4F0E-A68B-EFA03A7D1EBD}"/>
            </a:ext>
          </a:extLst>
        </xdr:cNvPr>
        <xdr:cNvSpPr txBox="1">
          <a:spLocks noChangeArrowheads="1"/>
        </xdr:cNvSpPr>
      </xdr:nvSpPr>
      <xdr:spPr bwMode="auto">
        <a:xfrm>
          <a:off x="5038725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67" name="Text Box 142">
          <a:extLst>
            <a:ext uri="{FF2B5EF4-FFF2-40B4-BE49-F238E27FC236}">
              <a16:creationId xmlns:a16="http://schemas.microsoft.com/office/drawing/2014/main" id="{897A0A73-39E2-40EC-A721-062CB5499286}"/>
            </a:ext>
          </a:extLst>
        </xdr:cNvPr>
        <xdr:cNvSpPr txBox="1">
          <a:spLocks noChangeArrowheads="1"/>
        </xdr:cNvSpPr>
      </xdr:nvSpPr>
      <xdr:spPr bwMode="auto">
        <a:xfrm>
          <a:off x="5038725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68" name="Text Box 143">
          <a:extLst>
            <a:ext uri="{FF2B5EF4-FFF2-40B4-BE49-F238E27FC236}">
              <a16:creationId xmlns:a16="http://schemas.microsoft.com/office/drawing/2014/main" id="{391685FD-3661-42B0-A1CB-FD19B2D4B505}"/>
            </a:ext>
          </a:extLst>
        </xdr:cNvPr>
        <xdr:cNvSpPr txBox="1">
          <a:spLocks noChangeArrowheads="1"/>
        </xdr:cNvSpPr>
      </xdr:nvSpPr>
      <xdr:spPr bwMode="auto">
        <a:xfrm>
          <a:off x="5038725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69" name="Text Box 144">
          <a:extLst>
            <a:ext uri="{FF2B5EF4-FFF2-40B4-BE49-F238E27FC236}">
              <a16:creationId xmlns:a16="http://schemas.microsoft.com/office/drawing/2014/main" id="{A6A3C21D-8419-45AB-B5C6-A7B62052D1D1}"/>
            </a:ext>
          </a:extLst>
        </xdr:cNvPr>
        <xdr:cNvSpPr txBox="1">
          <a:spLocks noChangeArrowheads="1"/>
        </xdr:cNvSpPr>
      </xdr:nvSpPr>
      <xdr:spPr bwMode="auto">
        <a:xfrm>
          <a:off x="5038725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70" name="Text Box 145">
          <a:extLst>
            <a:ext uri="{FF2B5EF4-FFF2-40B4-BE49-F238E27FC236}">
              <a16:creationId xmlns:a16="http://schemas.microsoft.com/office/drawing/2014/main" id="{81EC6B04-F4D1-41D3-98F9-1C18A0519D1F}"/>
            </a:ext>
          </a:extLst>
        </xdr:cNvPr>
        <xdr:cNvSpPr txBox="1">
          <a:spLocks noChangeArrowheads="1"/>
        </xdr:cNvSpPr>
      </xdr:nvSpPr>
      <xdr:spPr bwMode="auto">
        <a:xfrm>
          <a:off x="5038725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1" name="Text Box 146">
          <a:extLst>
            <a:ext uri="{FF2B5EF4-FFF2-40B4-BE49-F238E27FC236}">
              <a16:creationId xmlns:a16="http://schemas.microsoft.com/office/drawing/2014/main" id="{12E02F91-6665-4EF9-8F04-9E116A66554D}"/>
            </a:ext>
          </a:extLst>
        </xdr:cNvPr>
        <xdr:cNvSpPr txBox="1">
          <a:spLocks noChangeArrowheads="1"/>
        </xdr:cNvSpPr>
      </xdr:nvSpPr>
      <xdr:spPr bwMode="auto">
        <a:xfrm>
          <a:off x="5038725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2" name="Text Box 147">
          <a:extLst>
            <a:ext uri="{FF2B5EF4-FFF2-40B4-BE49-F238E27FC236}">
              <a16:creationId xmlns:a16="http://schemas.microsoft.com/office/drawing/2014/main" id="{7E974E0C-26D4-4102-807E-5316996A2DAF}"/>
            </a:ext>
          </a:extLst>
        </xdr:cNvPr>
        <xdr:cNvSpPr txBox="1">
          <a:spLocks noChangeArrowheads="1"/>
        </xdr:cNvSpPr>
      </xdr:nvSpPr>
      <xdr:spPr bwMode="auto">
        <a:xfrm>
          <a:off x="5038725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3" name="Text Box 149">
          <a:extLst>
            <a:ext uri="{FF2B5EF4-FFF2-40B4-BE49-F238E27FC236}">
              <a16:creationId xmlns:a16="http://schemas.microsoft.com/office/drawing/2014/main" id="{9FA1FB37-2E6F-4455-8430-7FCC25F925D9}"/>
            </a:ext>
          </a:extLst>
        </xdr:cNvPr>
        <xdr:cNvSpPr txBox="1">
          <a:spLocks noChangeArrowheads="1"/>
        </xdr:cNvSpPr>
      </xdr:nvSpPr>
      <xdr:spPr bwMode="auto">
        <a:xfrm>
          <a:off x="5038725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4" name="Text Box 151">
          <a:extLst>
            <a:ext uri="{FF2B5EF4-FFF2-40B4-BE49-F238E27FC236}">
              <a16:creationId xmlns:a16="http://schemas.microsoft.com/office/drawing/2014/main" id="{BB2634CB-5FDE-4398-AE69-66849D051AAF}"/>
            </a:ext>
          </a:extLst>
        </xdr:cNvPr>
        <xdr:cNvSpPr txBox="1">
          <a:spLocks noChangeArrowheads="1"/>
        </xdr:cNvSpPr>
      </xdr:nvSpPr>
      <xdr:spPr bwMode="auto">
        <a:xfrm>
          <a:off x="5038725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5" name="Text Box 152">
          <a:extLst>
            <a:ext uri="{FF2B5EF4-FFF2-40B4-BE49-F238E27FC236}">
              <a16:creationId xmlns:a16="http://schemas.microsoft.com/office/drawing/2014/main" id="{981A4BC2-9964-4249-9D42-594E0A1FAEAE}"/>
            </a:ext>
          </a:extLst>
        </xdr:cNvPr>
        <xdr:cNvSpPr txBox="1">
          <a:spLocks noChangeArrowheads="1"/>
        </xdr:cNvSpPr>
      </xdr:nvSpPr>
      <xdr:spPr bwMode="auto">
        <a:xfrm>
          <a:off x="5038725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6" name="Text Box 153">
          <a:extLst>
            <a:ext uri="{FF2B5EF4-FFF2-40B4-BE49-F238E27FC236}">
              <a16:creationId xmlns:a16="http://schemas.microsoft.com/office/drawing/2014/main" id="{3DF5F671-146F-4038-94DE-F1967DFC0D80}"/>
            </a:ext>
          </a:extLst>
        </xdr:cNvPr>
        <xdr:cNvSpPr txBox="1">
          <a:spLocks noChangeArrowheads="1"/>
        </xdr:cNvSpPr>
      </xdr:nvSpPr>
      <xdr:spPr bwMode="auto">
        <a:xfrm>
          <a:off x="5038725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77" name="Text Box 154">
          <a:extLst>
            <a:ext uri="{FF2B5EF4-FFF2-40B4-BE49-F238E27FC236}">
              <a16:creationId xmlns:a16="http://schemas.microsoft.com/office/drawing/2014/main" id="{FE1417B4-7907-4F54-BDF1-C3AF633050A8}"/>
            </a:ext>
          </a:extLst>
        </xdr:cNvPr>
        <xdr:cNvSpPr txBox="1">
          <a:spLocks noChangeArrowheads="1"/>
        </xdr:cNvSpPr>
      </xdr:nvSpPr>
      <xdr:spPr bwMode="auto">
        <a:xfrm>
          <a:off x="5038725" y="64103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78" name="Text Box 155">
          <a:extLst>
            <a:ext uri="{FF2B5EF4-FFF2-40B4-BE49-F238E27FC236}">
              <a16:creationId xmlns:a16="http://schemas.microsoft.com/office/drawing/2014/main" id="{E2E4A68F-03DF-4123-A36F-84EA4AC7B6D5}"/>
            </a:ext>
          </a:extLst>
        </xdr:cNvPr>
        <xdr:cNvSpPr txBox="1">
          <a:spLocks noChangeArrowheads="1"/>
        </xdr:cNvSpPr>
      </xdr:nvSpPr>
      <xdr:spPr bwMode="auto">
        <a:xfrm>
          <a:off x="5038725" y="64103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79" name="Text Box 156">
          <a:extLst>
            <a:ext uri="{FF2B5EF4-FFF2-40B4-BE49-F238E27FC236}">
              <a16:creationId xmlns:a16="http://schemas.microsoft.com/office/drawing/2014/main" id="{B8E5ED57-DB47-44AD-8E31-5C2CB077F9E6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80" name="Text Box 157">
          <a:extLst>
            <a:ext uri="{FF2B5EF4-FFF2-40B4-BE49-F238E27FC236}">
              <a16:creationId xmlns:a16="http://schemas.microsoft.com/office/drawing/2014/main" id="{82488F48-F822-46B5-B187-AAF2418DBC47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81" name="Text Box 175">
          <a:extLst>
            <a:ext uri="{FF2B5EF4-FFF2-40B4-BE49-F238E27FC236}">
              <a16:creationId xmlns:a16="http://schemas.microsoft.com/office/drawing/2014/main" id="{AF810EED-477F-412B-A01C-A19D677E2EE2}"/>
            </a:ext>
          </a:extLst>
        </xdr:cNvPr>
        <xdr:cNvSpPr txBox="1">
          <a:spLocks noChangeArrowheads="1"/>
        </xdr:cNvSpPr>
      </xdr:nvSpPr>
      <xdr:spPr bwMode="auto">
        <a:xfrm>
          <a:off x="5038725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82" name="Text Box 176">
          <a:extLst>
            <a:ext uri="{FF2B5EF4-FFF2-40B4-BE49-F238E27FC236}">
              <a16:creationId xmlns:a16="http://schemas.microsoft.com/office/drawing/2014/main" id="{86B61323-952F-4802-97C8-19C76F5B0C55}"/>
            </a:ext>
          </a:extLst>
        </xdr:cNvPr>
        <xdr:cNvSpPr txBox="1">
          <a:spLocks noChangeArrowheads="1"/>
        </xdr:cNvSpPr>
      </xdr:nvSpPr>
      <xdr:spPr bwMode="auto">
        <a:xfrm>
          <a:off x="5038725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83" name="Text Box 177">
          <a:extLst>
            <a:ext uri="{FF2B5EF4-FFF2-40B4-BE49-F238E27FC236}">
              <a16:creationId xmlns:a16="http://schemas.microsoft.com/office/drawing/2014/main" id="{C3A252DF-7F57-47FD-BD86-5B1FF89FA039}"/>
            </a:ext>
          </a:extLst>
        </xdr:cNvPr>
        <xdr:cNvSpPr txBox="1">
          <a:spLocks noChangeArrowheads="1"/>
        </xdr:cNvSpPr>
      </xdr:nvSpPr>
      <xdr:spPr bwMode="auto">
        <a:xfrm>
          <a:off x="5038725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84" name="Text Box 178">
          <a:extLst>
            <a:ext uri="{FF2B5EF4-FFF2-40B4-BE49-F238E27FC236}">
              <a16:creationId xmlns:a16="http://schemas.microsoft.com/office/drawing/2014/main" id="{9E56C3E9-E45A-4F7F-BBFE-F4D4AD57E30D}"/>
            </a:ext>
          </a:extLst>
        </xdr:cNvPr>
        <xdr:cNvSpPr txBox="1">
          <a:spLocks noChangeArrowheads="1"/>
        </xdr:cNvSpPr>
      </xdr:nvSpPr>
      <xdr:spPr bwMode="auto">
        <a:xfrm>
          <a:off x="5038725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85" name="Text Box 179">
          <a:extLst>
            <a:ext uri="{FF2B5EF4-FFF2-40B4-BE49-F238E27FC236}">
              <a16:creationId xmlns:a16="http://schemas.microsoft.com/office/drawing/2014/main" id="{060B32D4-C078-46BD-9346-D4814D0BBDBD}"/>
            </a:ext>
          </a:extLst>
        </xdr:cNvPr>
        <xdr:cNvSpPr txBox="1">
          <a:spLocks noChangeArrowheads="1"/>
        </xdr:cNvSpPr>
      </xdr:nvSpPr>
      <xdr:spPr bwMode="auto">
        <a:xfrm>
          <a:off x="5038725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86" name="Text Box 180">
          <a:extLst>
            <a:ext uri="{FF2B5EF4-FFF2-40B4-BE49-F238E27FC236}">
              <a16:creationId xmlns:a16="http://schemas.microsoft.com/office/drawing/2014/main" id="{7BC98FB1-FC2E-4A36-8679-BABE92B34A31}"/>
            </a:ext>
          </a:extLst>
        </xdr:cNvPr>
        <xdr:cNvSpPr txBox="1">
          <a:spLocks noChangeArrowheads="1"/>
        </xdr:cNvSpPr>
      </xdr:nvSpPr>
      <xdr:spPr bwMode="auto">
        <a:xfrm>
          <a:off x="5038725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87" name="Text Box 181">
          <a:extLst>
            <a:ext uri="{FF2B5EF4-FFF2-40B4-BE49-F238E27FC236}">
              <a16:creationId xmlns:a16="http://schemas.microsoft.com/office/drawing/2014/main" id="{3A6E85F8-6A89-4F0B-B531-61837671B87D}"/>
            </a:ext>
          </a:extLst>
        </xdr:cNvPr>
        <xdr:cNvSpPr txBox="1">
          <a:spLocks noChangeArrowheads="1"/>
        </xdr:cNvSpPr>
      </xdr:nvSpPr>
      <xdr:spPr bwMode="auto">
        <a:xfrm>
          <a:off x="5038725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88" name="Text Box 182">
          <a:extLst>
            <a:ext uri="{FF2B5EF4-FFF2-40B4-BE49-F238E27FC236}">
              <a16:creationId xmlns:a16="http://schemas.microsoft.com/office/drawing/2014/main" id="{4CD31348-D706-4156-B32F-B39DC04E81BE}"/>
            </a:ext>
          </a:extLst>
        </xdr:cNvPr>
        <xdr:cNvSpPr txBox="1">
          <a:spLocks noChangeArrowheads="1"/>
        </xdr:cNvSpPr>
      </xdr:nvSpPr>
      <xdr:spPr bwMode="auto">
        <a:xfrm>
          <a:off x="5038725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89" name="Text Box 183">
          <a:extLst>
            <a:ext uri="{FF2B5EF4-FFF2-40B4-BE49-F238E27FC236}">
              <a16:creationId xmlns:a16="http://schemas.microsoft.com/office/drawing/2014/main" id="{AF6017BA-06F0-4313-975C-477E7C44D9BD}"/>
            </a:ext>
          </a:extLst>
        </xdr:cNvPr>
        <xdr:cNvSpPr txBox="1">
          <a:spLocks noChangeArrowheads="1"/>
        </xdr:cNvSpPr>
      </xdr:nvSpPr>
      <xdr:spPr bwMode="auto">
        <a:xfrm>
          <a:off x="5038725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90" name="Text Box 184">
          <a:extLst>
            <a:ext uri="{FF2B5EF4-FFF2-40B4-BE49-F238E27FC236}">
              <a16:creationId xmlns:a16="http://schemas.microsoft.com/office/drawing/2014/main" id="{F7FF65B8-8ECA-45DC-AF85-9BC1EC278E6E}"/>
            </a:ext>
          </a:extLst>
        </xdr:cNvPr>
        <xdr:cNvSpPr txBox="1">
          <a:spLocks noChangeArrowheads="1"/>
        </xdr:cNvSpPr>
      </xdr:nvSpPr>
      <xdr:spPr bwMode="auto">
        <a:xfrm>
          <a:off x="5038725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91" name="Text Box 185">
          <a:extLst>
            <a:ext uri="{FF2B5EF4-FFF2-40B4-BE49-F238E27FC236}">
              <a16:creationId xmlns:a16="http://schemas.microsoft.com/office/drawing/2014/main" id="{69181C09-B3C3-4EAD-A313-8163EA650BEA}"/>
            </a:ext>
          </a:extLst>
        </xdr:cNvPr>
        <xdr:cNvSpPr txBox="1">
          <a:spLocks noChangeArrowheads="1"/>
        </xdr:cNvSpPr>
      </xdr:nvSpPr>
      <xdr:spPr bwMode="auto">
        <a:xfrm>
          <a:off x="5038725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92" name="Text Box 186">
          <a:extLst>
            <a:ext uri="{FF2B5EF4-FFF2-40B4-BE49-F238E27FC236}">
              <a16:creationId xmlns:a16="http://schemas.microsoft.com/office/drawing/2014/main" id="{ABB56978-3067-4493-BC8D-BAE054CBB5B0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93" name="Text Box 187">
          <a:extLst>
            <a:ext uri="{FF2B5EF4-FFF2-40B4-BE49-F238E27FC236}">
              <a16:creationId xmlns:a16="http://schemas.microsoft.com/office/drawing/2014/main" id="{FB63D7F8-18F5-4C00-9B98-B7DABB337674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94" name="Text Box 188">
          <a:extLst>
            <a:ext uri="{FF2B5EF4-FFF2-40B4-BE49-F238E27FC236}">
              <a16:creationId xmlns:a16="http://schemas.microsoft.com/office/drawing/2014/main" id="{D29386E2-8302-41BC-8408-2C02CDC6B21D}"/>
            </a:ext>
          </a:extLst>
        </xdr:cNvPr>
        <xdr:cNvSpPr txBox="1">
          <a:spLocks noChangeArrowheads="1"/>
        </xdr:cNvSpPr>
      </xdr:nvSpPr>
      <xdr:spPr bwMode="auto">
        <a:xfrm>
          <a:off x="5038725" y="31242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95" name="Text Box 189">
          <a:extLst>
            <a:ext uri="{FF2B5EF4-FFF2-40B4-BE49-F238E27FC236}">
              <a16:creationId xmlns:a16="http://schemas.microsoft.com/office/drawing/2014/main" id="{9E767CD0-10C8-4EE2-B9B3-A5021BA7BAAB}"/>
            </a:ext>
          </a:extLst>
        </xdr:cNvPr>
        <xdr:cNvSpPr txBox="1">
          <a:spLocks noChangeArrowheads="1"/>
        </xdr:cNvSpPr>
      </xdr:nvSpPr>
      <xdr:spPr bwMode="auto">
        <a:xfrm>
          <a:off x="5038725" y="41538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16452</xdr:rowOff>
    </xdr:to>
    <xdr:sp macro="" textlink="">
      <xdr:nvSpPr>
        <xdr:cNvPr id="896" name="Text Box 190">
          <a:extLst>
            <a:ext uri="{FF2B5EF4-FFF2-40B4-BE49-F238E27FC236}">
              <a16:creationId xmlns:a16="http://schemas.microsoft.com/office/drawing/2014/main" id="{FF9F3A34-42EB-4ED6-9E14-AE002CD9F978}"/>
            </a:ext>
          </a:extLst>
        </xdr:cNvPr>
        <xdr:cNvSpPr txBox="1">
          <a:spLocks noChangeArrowheads="1"/>
        </xdr:cNvSpPr>
      </xdr:nvSpPr>
      <xdr:spPr bwMode="auto">
        <a:xfrm>
          <a:off x="5038725" y="59721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97" name="Text Box 191">
          <a:extLst>
            <a:ext uri="{FF2B5EF4-FFF2-40B4-BE49-F238E27FC236}">
              <a16:creationId xmlns:a16="http://schemas.microsoft.com/office/drawing/2014/main" id="{77D25E06-F18A-482A-8C30-F93CD262B36C}"/>
            </a:ext>
          </a:extLst>
        </xdr:cNvPr>
        <xdr:cNvSpPr txBox="1">
          <a:spLocks noChangeArrowheads="1"/>
        </xdr:cNvSpPr>
      </xdr:nvSpPr>
      <xdr:spPr bwMode="auto">
        <a:xfrm>
          <a:off x="5038725" y="603789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898" name="Text Box 192">
          <a:extLst>
            <a:ext uri="{FF2B5EF4-FFF2-40B4-BE49-F238E27FC236}">
              <a16:creationId xmlns:a16="http://schemas.microsoft.com/office/drawing/2014/main" id="{FC2747D8-6021-4A70-B726-698AA2CB5461}"/>
            </a:ext>
          </a:extLst>
        </xdr:cNvPr>
        <xdr:cNvSpPr txBox="1">
          <a:spLocks noChangeArrowheads="1"/>
        </xdr:cNvSpPr>
      </xdr:nvSpPr>
      <xdr:spPr bwMode="auto">
        <a:xfrm>
          <a:off x="5038725" y="6081712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99" name="Text Box 193">
          <a:extLst>
            <a:ext uri="{FF2B5EF4-FFF2-40B4-BE49-F238E27FC236}">
              <a16:creationId xmlns:a16="http://schemas.microsoft.com/office/drawing/2014/main" id="{827A3177-174F-4D8F-B4C0-4ABCA98608D9}"/>
            </a:ext>
          </a:extLst>
        </xdr:cNvPr>
        <xdr:cNvSpPr txBox="1">
          <a:spLocks noChangeArrowheads="1"/>
        </xdr:cNvSpPr>
      </xdr:nvSpPr>
      <xdr:spPr bwMode="auto">
        <a:xfrm>
          <a:off x="5038725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00" name="Text Box 194">
          <a:extLst>
            <a:ext uri="{FF2B5EF4-FFF2-40B4-BE49-F238E27FC236}">
              <a16:creationId xmlns:a16="http://schemas.microsoft.com/office/drawing/2014/main" id="{7E5D0170-7064-47D6-B4F0-F94B3F0A753E}"/>
            </a:ext>
          </a:extLst>
        </xdr:cNvPr>
        <xdr:cNvSpPr txBox="1">
          <a:spLocks noChangeArrowheads="1"/>
        </xdr:cNvSpPr>
      </xdr:nvSpPr>
      <xdr:spPr bwMode="auto">
        <a:xfrm>
          <a:off x="5038725" y="616934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1" name="Text Box 195">
          <a:extLst>
            <a:ext uri="{FF2B5EF4-FFF2-40B4-BE49-F238E27FC236}">
              <a16:creationId xmlns:a16="http://schemas.microsoft.com/office/drawing/2014/main" id="{DD2942FB-7C0F-4E21-B1C8-D43F26CF8CF2}"/>
            </a:ext>
          </a:extLst>
        </xdr:cNvPr>
        <xdr:cNvSpPr txBox="1">
          <a:spLocks noChangeArrowheads="1"/>
        </xdr:cNvSpPr>
      </xdr:nvSpPr>
      <xdr:spPr bwMode="auto">
        <a:xfrm>
          <a:off x="5038725" y="61912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02" name="Text Box 196">
          <a:extLst>
            <a:ext uri="{FF2B5EF4-FFF2-40B4-BE49-F238E27FC236}">
              <a16:creationId xmlns:a16="http://schemas.microsoft.com/office/drawing/2014/main" id="{217C5744-85AC-4F7F-9CBE-E9621EF6B9B1}"/>
            </a:ext>
          </a:extLst>
        </xdr:cNvPr>
        <xdr:cNvSpPr txBox="1">
          <a:spLocks noChangeArrowheads="1"/>
        </xdr:cNvSpPr>
      </xdr:nvSpPr>
      <xdr:spPr bwMode="auto">
        <a:xfrm>
          <a:off x="5038725" y="62569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3" name="Text Box 197">
          <a:extLst>
            <a:ext uri="{FF2B5EF4-FFF2-40B4-BE49-F238E27FC236}">
              <a16:creationId xmlns:a16="http://schemas.microsoft.com/office/drawing/2014/main" id="{162DC1B0-BCB3-4D50-B969-45BC746AE3C1}"/>
            </a:ext>
          </a:extLst>
        </xdr:cNvPr>
        <xdr:cNvSpPr txBox="1">
          <a:spLocks noChangeArrowheads="1"/>
        </xdr:cNvSpPr>
      </xdr:nvSpPr>
      <xdr:spPr bwMode="auto">
        <a:xfrm>
          <a:off x="5038725" y="627888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4" name="Text Box 198">
          <a:extLst>
            <a:ext uri="{FF2B5EF4-FFF2-40B4-BE49-F238E27FC236}">
              <a16:creationId xmlns:a16="http://schemas.microsoft.com/office/drawing/2014/main" id="{9E121777-97FB-48FA-81B8-B103ED522878}"/>
            </a:ext>
          </a:extLst>
        </xdr:cNvPr>
        <xdr:cNvSpPr txBox="1">
          <a:spLocks noChangeArrowheads="1"/>
        </xdr:cNvSpPr>
      </xdr:nvSpPr>
      <xdr:spPr bwMode="auto">
        <a:xfrm>
          <a:off x="5038725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05" name="Text Box 199">
          <a:extLst>
            <a:ext uri="{FF2B5EF4-FFF2-40B4-BE49-F238E27FC236}">
              <a16:creationId xmlns:a16="http://schemas.microsoft.com/office/drawing/2014/main" id="{9B7477AC-B77B-4A75-93EE-891486F5BDB3}"/>
            </a:ext>
          </a:extLst>
        </xdr:cNvPr>
        <xdr:cNvSpPr txBox="1">
          <a:spLocks noChangeArrowheads="1"/>
        </xdr:cNvSpPr>
      </xdr:nvSpPr>
      <xdr:spPr bwMode="auto">
        <a:xfrm>
          <a:off x="5038725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6" name="Text Box 200">
          <a:extLst>
            <a:ext uri="{FF2B5EF4-FFF2-40B4-BE49-F238E27FC236}">
              <a16:creationId xmlns:a16="http://schemas.microsoft.com/office/drawing/2014/main" id="{24017BAF-8D19-4732-85FF-7D085CCCE1C1}"/>
            </a:ext>
          </a:extLst>
        </xdr:cNvPr>
        <xdr:cNvSpPr txBox="1">
          <a:spLocks noChangeArrowheads="1"/>
        </xdr:cNvSpPr>
      </xdr:nvSpPr>
      <xdr:spPr bwMode="auto">
        <a:xfrm>
          <a:off x="5038725" y="643223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7" name="Text Box 201">
          <a:extLst>
            <a:ext uri="{FF2B5EF4-FFF2-40B4-BE49-F238E27FC236}">
              <a16:creationId xmlns:a16="http://schemas.microsoft.com/office/drawing/2014/main" id="{5EB9CC7E-2DBB-47A2-81C7-794C548DE2C7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8" name="Text Box 202">
          <a:extLst>
            <a:ext uri="{FF2B5EF4-FFF2-40B4-BE49-F238E27FC236}">
              <a16:creationId xmlns:a16="http://schemas.microsoft.com/office/drawing/2014/main" id="{09436072-3C2B-4996-9CE0-E3C08FD75D6F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09" name="Text Box 203">
          <a:extLst>
            <a:ext uri="{FF2B5EF4-FFF2-40B4-BE49-F238E27FC236}">
              <a16:creationId xmlns:a16="http://schemas.microsoft.com/office/drawing/2014/main" id="{EFFCB3FC-517F-40CD-84F7-8950081ECCF7}"/>
            </a:ext>
          </a:extLst>
        </xdr:cNvPr>
        <xdr:cNvSpPr txBox="1">
          <a:spLocks noChangeArrowheads="1"/>
        </xdr:cNvSpPr>
      </xdr:nvSpPr>
      <xdr:spPr bwMode="auto">
        <a:xfrm>
          <a:off x="5038725" y="66513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245226</xdr:rowOff>
    </xdr:to>
    <xdr:sp macro="" textlink="">
      <xdr:nvSpPr>
        <xdr:cNvPr id="910" name="Text Box 204">
          <a:extLst>
            <a:ext uri="{FF2B5EF4-FFF2-40B4-BE49-F238E27FC236}">
              <a16:creationId xmlns:a16="http://schemas.microsoft.com/office/drawing/2014/main" id="{D1C709EE-4C51-42C1-8F40-52685C9A39DE}"/>
            </a:ext>
          </a:extLst>
        </xdr:cNvPr>
        <xdr:cNvSpPr txBox="1">
          <a:spLocks noChangeArrowheads="1"/>
        </xdr:cNvSpPr>
      </xdr:nvSpPr>
      <xdr:spPr bwMode="auto">
        <a:xfrm>
          <a:off x="5038725" y="73304400"/>
          <a:ext cx="76200" cy="243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11" name="Text Box 206">
          <a:extLst>
            <a:ext uri="{FF2B5EF4-FFF2-40B4-BE49-F238E27FC236}">
              <a16:creationId xmlns:a16="http://schemas.microsoft.com/office/drawing/2014/main" id="{A95AAF04-5ADC-439D-B779-3D419F08C083}"/>
            </a:ext>
          </a:extLst>
        </xdr:cNvPr>
        <xdr:cNvSpPr txBox="1">
          <a:spLocks noChangeArrowheads="1"/>
        </xdr:cNvSpPr>
      </xdr:nvSpPr>
      <xdr:spPr bwMode="auto">
        <a:xfrm>
          <a:off x="5038725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12" name="Text Box 207">
          <a:extLst>
            <a:ext uri="{FF2B5EF4-FFF2-40B4-BE49-F238E27FC236}">
              <a16:creationId xmlns:a16="http://schemas.microsoft.com/office/drawing/2014/main" id="{36A9083F-18C8-454B-A5C2-DFB13F331477}"/>
            </a:ext>
          </a:extLst>
        </xdr:cNvPr>
        <xdr:cNvSpPr txBox="1">
          <a:spLocks noChangeArrowheads="1"/>
        </xdr:cNvSpPr>
      </xdr:nvSpPr>
      <xdr:spPr bwMode="auto">
        <a:xfrm>
          <a:off x="5038725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13" name="Text Box 208">
          <a:extLst>
            <a:ext uri="{FF2B5EF4-FFF2-40B4-BE49-F238E27FC236}">
              <a16:creationId xmlns:a16="http://schemas.microsoft.com/office/drawing/2014/main" id="{5FDD6958-1116-493D-AAFD-E3CFB63A23F9}"/>
            </a:ext>
          </a:extLst>
        </xdr:cNvPr>
        <xdr:cNvSpPr txBox="1">
          <a:spLocks noChangeArrowheads="1"/>
        </xdr:cNvSpPr>
      </xdr:nvSpPr>
      <xdr:spPr bwMode="auto">
        <a:xfrm>
          <a:off x="5038725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14" name="Text Box 209">
          <a:extLst>
            <a:ext uri="{FF2B5EF4-FFF2-40B4-BE49-F238E27FC236}">
              <a16:creationId xmlns:a16="http://schemas.microsoft.com/office/drawing/2014/main" id="{66F54258-CAD1-4797-81DF-73D79195E024}"/>
            </a:ext>
          </a:extLst>
        </xdr:cNvPr>
        <xdr:cNvSpPr txBox="1">
          <a:spLocks noChangeArrowheads="1"/>
        </xdr:cNvSpPr>
      </xdr:nvSpPr>
      <xdr:spPr bwMode="auto">
        <a:xfrm>
          <a:off x="5038725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15" name="Text Box 210">
          <a:extLst>
            <a:ext uri="{FF2B5EF4-FFF2-40B4-BE49-F238E27FC236}">
              <a16:creationId xmlns:a16="http://schemas.microsoft.com/office/drawing/2014/main" id="{96960C97-2992-4E16-BFC1-8BE5554DC6EB}"/>
            </a:ext>
          </a:extLst>
        </xdr:cNvPr>
        <xdr:cNvSpPr txBox="1">
          <a:spLocks noChangeArrowheads="1"/>
        </xdr:cNvSpPr>
      </xdr:nvSpPr>
      <xdr:spPr bwMode="auto">
        <a:xfrm>
          <a:off x="5038725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16" name="Text Box 211">
          <a:extLst>
            <a:ext uri="{FF2B5EF4-FFF2-40B4-BE49-F238E27FC236}">
              <a16:creationId xmlns:a16="http://schemas.microsoft.com/office/drawing/2014/main" id="{3AC9E036-179D-4D50-BC08-38EAC60D9E8D}"/>
            </a:ext>
          </a:extLst>
        </xdr:cNvPr>
        <xdr:cNvSpPr txBox="1">
          <a:spLocks noChangeArrowheads="1"/>
        </xdr:cNvSpPr>
      </xdr:nvSpPr>
      <xdr:spPr bwMode="auto">
        <a:xfrm>
          <a:off x="5038725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17" name="Text Box 212">
          <a:extLst>
            <a:ext uri="{FF2B5EF4-FFF2-40B4-BE49-F238E27FC236}">
              <a16:creationId xmlns:a16="http://schemas.microsoft.com/office/drawing/2014/main" id="{AA9AEF86-C086-4AA1-8A17-E4BCE2D910C7}"/>
            </a:ext>
          </a:extLst>
        </xdr:cNvPr>
        <xdr:cNvSpPr txBox="1">
          <a:spLocks noChangeArrowheads="1"/>
        </xdr:cNvSpPr>
      </xdr:nvSpPr>
      <xdr:spPr bwMode="auto">
        <a:xfrm>
          <a:off x="5038725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18" name="Text Box 213">
          <a:extLst>
            <a:ext uri="{FF2B5EF4-FFF2-40B4-BE49-F238E27FC236}">
              <a16:creationId xmlns:a16="http://schemas.microsoft.com/office/drawing/2014/main" id="{0A2914E8-EBB2-48E2-A13A-5C6D3586C523}"/>
            </a:ext>
          </a:extLst>
        </xdr:cNvPr>
        <xdr:cNvSpPr txBox="1">
          <a:spLocks noChangeArrowheads="1"/>
        </xdr:cNvSpPr>
      </xdr:nvSpPr>
      <xdr:spPr bwMode="auto">
        <a:xfrm>
          <a:off x="5038725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19" name="Text Box 214">
          <a:extLst>
            <a:ext uri="{FF2B5EF4-FFF2-40B4-BE49-F238E27FC236}">
              <a16:creationId xmlns:a16="http://schemas.microsoft.com/office/drawing/2014/main" id="{B1D473CF-88ED-4E6F-8082-783F0A2FDEAF}"/>
            </a:ext>
          </a:extLst>
        </xdr:cNvPr>
        <xdr:cNvSpPr txBox="1">
          <a:spLocks noChangeArrowheads="1"/>
        </xdr:cNvSpPr>
      </xdr:nvSpPr>
      <xdr:spPr bwMode="auto">
        <a:xfrm>
          <a:off x="5038725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20" name="Text Box 215">
          <a:extLst>
            <a:ext uri="{FF2B5EF4-FFF2-40B4-BE49-F238E27FC236}">
              <a16:creationId xmlns:a16="http://schemas.microsoft.com/office/drawing/2014/main" id="{13C232FB-AC77-4517-AA49-364A46860805}"/>
            </a:ext>
          </a:extLst>
        </xdr:cNvPr>
        <xdr:cNvSpPr txBox="1">
          <a:spLocks noChangeArrowheads="1"/>
        </xdr:cNvSpPr>
      </xdr:nvSpPr>
      <xdr:spPr bwMode="auto">
        <a:xfrm>
          <a:off x="5038725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21" name="Text Box 216">
          <a:extLst>
            <a:ext uri="{FF2B5EF4-FFF2-40B4-BE49-F238E27FC236}">
              <a16:creationId xmlns:a16="http://schemas.microsoft.com/office/drawing/2014/main" id="{144A15FC-85EB-4967-BE27-54B909B6FEFD}"/>
            </a:ext>
          </a:extLst>
        </xdr:cNvPr>
        <xdr:cNvSpPr txBox="1">
          <a:spLocks noChangeArrowheads="1"/>
        </xdr:cNvSpPr>
      </xdr:nvSpPr>
      <xdr:spPr bwMode="auto">
        <a:xfrm>
          <a:off x="5038725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922" name="Text Box 217">
          <a:extLst>
            <a:ext uri="{FF2B5EF4-FFF2-40B4-BE49-F238E27FC236}">
              <a16:creationId xmlns:a16="http://schemas.microsoft.com/office/drawing/2014/main" id="{AA276C1A-6EC2-4002-BB5B-69E6BB1DAB32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23" name="Text Box 218">
          <a:extLst>
            <a:ext uri="{FF2B5EF4-FFF2-40B4-BE49-F238E27FC236}">
              <a16:creationId xmlns:a16="http://schemas.microsoft.com/office/drawing/2014/main" id="{AEA91629-5421-49FE-A0D0-E0DD5166891E}"/>
            </a:ext>
          </a:extLst>
        </xdr:cNvPr>
        <xdr:cNvSpPr txBox="1">
          <a:spLocks noChangeArrowheads="1"/>
        </xdr:cNvSpPr>
      </xdr:nvSpPr>
      <xdr:spPr bwMode="auto">
        <a:xfrm>
          <a:off x="5038725" y="31022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16453</xdr:rowOff>
    </xdr:to>
    <xdr:sp macro="" textlink="">
      <xdr:nvSpPr>
        <xdr:cNvPr id="924" name="Text Box 219">
          <a:extLst>
            <a:ext uri="{FF2B5EF4-FFF2-40B4-BE49-F238E27FC236}">
              <a16:creationId xmlns:a16="http://schemas.microsoft.com/office/drawing/2014/main" id="{5D03B34A-B0C9-4196-9EFE-C46981E796AA}"/>
            </a:ext>
          </a:extLst>
        </xdr:cNvPr>
        <xdr:cNvSpPr txBox="1">
          <a:spLocks noChangeArrowheads="1"/>
        </xdr:cNvSpPr>
      </xdr:nvSpPr>
      <xdr:spPr bwMode="auto">
        <a:xfrm>
          <a:off x="5038725" y="413194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25" name="Text Box 220">
          <a:extLst>
            <a:ext uri="{FF2B5EF4-FFF2-40B4-BE49-F238E27FC236}">
              <a16:creationId xmlns:a16="http://schemas.microsoft.com/office/drawing/2014/main" id="{8C014768-28CC-4791-9800-1B6BBDB0944E}"/>
            </a:ext>
          </a:extLst>
        </xdr:cNvPr>
        <xdr:cNvSpPr txBox="1">
          <a:spLocks noChangeArrowheads="1"/>
        </xdr:cNvSpPr>
      </xdr:nvSpPr>
      <xdr:spPr bwMode="auto">
        <a:xfrm>
          <a:off x="5038725" y="595026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16452</xdr:rowOff>
    </xdr:to>
    <xdr:sp macro="" textlink="">
      <xdr:nvSpPr>
        <xdr:cNvPr id="926" name="Text Box 221">
          <a:extLst>
            <a:ext uri="{FF2B5EF4-FFF2-40B4-BE49-F238E27FC236}">
              <a16:creationId xmlns:a16="http://schemas.microsoft.com/office/drawing/2014/main" id="{7CAF896A-6540-4824-9BB6-FA4E4CA995FA}"/>
            </a:ext>
          </a:extLst>
        </xdr:cNvPr>
        <xdr:cNvSpPr txBox="1">
          <a:spLocks noChangeArrowheads="1"/>
        </xdr:cNvSpPr>
      </xdr:nvSpPr>
      <xdr:spPr bwMode="auto">
        <a:xfrm>
          <a:off x="5038725" y="59721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927" name="Text Box 223">
          <a:extLst>
            <a:ext uri="{FF2B5EF4-FFF2-40B4-BE49-F238E27FC236}">
              <a16:creationId xmlns:a16="http://schemas.microsoft.com/office/drawing/2014/main" id="{7A3376B2-77E7-4D2F-BCD2-680F5A141442}"/>
            </a:ext>
          </a:extLst>
        </xdr:cNvPr>
        <xdr:cNvSpPr txBox="1">
          <a:spLocks noChangeArrowheads="1"/>
        </xdr:cNvSpPr>
      </xdr:nvSpPr>
      <xdr:spPr bwMode="auto">
        <a:xfrm>
          <a:off x="5038725" y="6081712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28" name="Text Box 224">
          <a:extLst>
            <a:ext uri="{FF2B5EF4-FFF2-40B4-BE49-F238E27FC236}">
              <a16:creationId xmlns:a16="http://schemas.microsoft.com/office/drawing/2014/main" id="{A544EFBB-8808-4F9B-A1CD-366E623E5685}"/>
            </a:ext>
          </a:extLst>
        </xdr:cNvPr>
        <xdr:cNvSpPr txBox="1">
          <a:spLocks noChangeArrowheads="1"/>
        </xdr:cNvSpPr>
      </xdr:nvSpPr>
      <xdr:spPr bwMode="auto">
        <a:xfrm>
          <a:off x="5038725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29" name="Text Box 225">
          <a:extLst>
            <a:ext uri="{FF2B5EF4-FFF2-40B4-BE49-F238E27FC236}">
              <a16:creationId xmlns:a16="http://schemas.microsoft.com/office/drawing/2014/main" id="{1DDBB54C-0FC1-4429-A489-EADBB219813C}"/>
            </a:ext>
          </a:extLst>
        </xdr:cNvPr>
        <xdr:cNvSpPr txBox="1">
          <a:spLocks noChangeArrowheads="1"/>
        </xdr:cNvSpPr>
      </xdr:nvSpPr>
      <xdr:spPr bwMode="auto">
        <a:xfrm>
          <a:off x="5038725" y="616934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0" name="Text Box 226">
          <a:extLst>
            <a:ext uri="{FF2B5EF4-FFF2-40B4-BE49-F238E27FC236}">
              <a16:creationId xmlns:a16="http://schemas.microsoft.com/office/drawing/2014/main" id="{A622C31F-38D9-407C-8F8F-CDEAC6129C26}"/>
            </a:ext>
          </a:extLst>
        </xdr:cNvPr>
        <xdr:cNvSpPr txBox="1">
          <a:spLocks noChangeArrowheads="1"/>
        </xdr:cNvSpPr>
      </xdr:nvSpPr>
      <xdr:spPr bwMode="auto">
        <a:xfrm>
          <a:off x="5038725" y="61912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31" name="Text Box 227">
          <a:extLst>
            <a:ext uri="{FF2B5EF4-FFF2-40B4-BE49-F238E27FC236}">
              <a16:creationId xmlns:a16="http://schemas.microsoft.com/office/drawing/2014/main" id="{B366DA1E-28A6-420E-8EF7-F21D1AC57339}"/>
            </a:ext>
          </a:extLst>
        </xdr:cNvPr>
        <xdr:cNvSpPr txBox="1">
          <a:spLocks noChangeArrowheads="1"/>
        </xdr:cNvSpPr>
      </xdr:nvSpPr>
      <xdr:spPr bwMode="auto">
        <a:xfrm>
          <a:off x="5038725" y="62569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2" name="Text Box 228">
          <a:extLst>
            <a:ext uri="{FF2B5EF4-FFF2-40B4-BE49-F238E27FC236}">
              <a16:creationId xmlns:a16="http://schemas.microsoft.com/office/drawing/2014/main" id="{70DA8C01-3134-47B6-A954-7BB8BB30C3BD}"/>
            </a:ext>
          </a:extLst>
        </xdr:cNvPr>
        <xdr:cNvSpPr txBox="1">
          <a:spLocks noChangeArrowheads="1"/>
        </xdr:cNvSpPr>
      </xdr:nvSpPr>
      <xdr:spPr bwMode="auto">
        <a:xfrm>
          <a:off x="5038725" y="627888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3" name="Text Box 229">
          <a:extLst>
            <a:ext uri="{FF2B5EF4-FFF2-40B4-BE49-F238E27FC236}">
              <a16:creationId xmlns:a16="http://schemas.microsoft.com/office/drawing/2014/main" id="{43CEFDBD-3C7E-44AB-BAE4-56F8080969EF}"/>
            </a:ext>
          </a:extLst>
        </xdr:cNvPr>
        <xdr:cNvSpPr txBox="1">
          <a:spLocks noChangeArrowheads="1"/>
        </xdr:cNvSpPr>
      </xdr:nvSpPr>
      <xdr:spPr bwMode="auto">
        <a:xfrm>
          <a:off x="5038725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34" name="Text Box 230">
          <a:extLst>
            <a:ext uri="{FF2B5EF4-FFF2-40B4-BE49-F238E27FC236}">
              <a16:creationId xmlns:a16="http://schemas.microsoft.com/office/drawing/2014/main" id="{9AEAD789-CF75-41A6-AA1D-9667ECB0A6CB}"/>
            </a:ext>
          </a:extLst>
        </xdr:cNvPr>
        <xdr:cNvSpPr txBox="1">
          <a:spLocks noChangeArrowheads="1"/>
        </xdr:cNvSpPr>
      </xdr:nvSpPr>
      <xdr:spPr bwMode="auto">
        <a:xfrm>
          <a:off x="5038725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5" name="Text Box 231">
          <a:extLst>
            <a:ext uri="{FF2B5EF4-FFF2-40B4-BE49-F238E27FC236}">
              <a16:creationId xmlns:a16="http://schemas.microsoft.com/office/drawing/2014/main" id="{3F10F830-B5E1-4E4F-A6D6-6371CD2FE57E}"/>
            </a:ext>
          </a:extLst>
        </xdr:cNvPr>
        <xdr:cNvSpPr txBox="1">
          <a:spLocks noChangeArrowheads="1"/>
        </xdr:cNvSpPr>
      </xdr:nvSpPr>
      <xdr:spPr bwMode="auto">
        <a:xfrm>
          <a:off x="5038725" y="643223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6" name="Text Box 232">
          <a:extLst>
            <a:ext uri="{FF2B5EF4-FFF2-40B4-BE49-F238E27FC236}">
              <a16:creationId xmlns:a16="http://schemas.microsoft.com/office/drawing/2014/main" id="{69AB6366-72E7-43BE-AFD4-FA75F07B2873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37" name="Text Box 233">
          <a:extLst>
            <a:ext uri="{FF2B5EF4-FFF2-40B4-BE49-F238E27FC236}">
              <a16:creationId xmlns:a16="http://schemas.microsoft.com/office/drawing/2014/main" id="{A6D59C5A-4810-4F9D-BDC0-E02C356D1A53}"/>
            </a:ext>
          </a:extLst>
        </xdr:cNvPr>
        <xdr:cNvSpPr txBox="1">
          <a:spLocks noChangeArrowheads="1"/>
        </xdr:cNvSpPr>
      </xdr:nvSpPr>
      <xdr:spPr bwMode="auto">
        <a:xfrm>
          <a:off x="5038725" y="662940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245224</xdr:rowOff>
    </xdr:to>
    <xdr:sp macro="" textlink="">
      <xdr:nvSpPr>
        <xdr:cNvPr id="938" name="Text Box 234">
          <a:extLst>
            <a:ext uri="{FF2B5EF4-FFF2-40B4-BE49-F238E27FC236}">
              <a16:creationId xmlns:a16="http://schemas.microsoft.com/office/drawing/2014/main" id="{3A020130-BF25-4F80-B45D-C3112CD2B828}"/>
            </a:ext>
          </a:extLst>
        </xdr:cNvPr>
        <xdr:cNvSpPr txBox="1">
          <a:spLocks noChangeArrowheads="1"/>
        </xdr:cNvSpPr>
      </xdr:nvSpPr>
      <xdr:spPr bwMode="auto">
        <a:xfrm>
          <a:off x="5038725" y="73085325"/>
          <a:ext cx="76200" cy="243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39" name="Text Box 235">
          <a:extLst>
            <a:ext uri="{FF2B5EF4-FFF2-40B4-BE49-F238E27FC236}">
              <a16:creationId xmlns:a16="http://schemas.microsoft.com/office/drawing/2014/main" id="{1F80F7E1-7D80-4335-B75B-A859DED56F82}"/>
            </a:ext>
          </a:extLst>
        </xdr:cNvPr>
        <xdr:cNvSpPr txBox="1">
          <a:spLocks noChangeArrowheads="1"/>
        </xdr:cNvSpPr>
      </xdr:nvSpPr>
      <xdr:spPr bwMode="auto">
        <a:xfrm>
          <a:off x="5038725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0" name="Text Box 236">
          <a:extLst>
            <a:ext uri="{FF2B5EF4-FFF2-40B4-BE49-F238E27FC236}">
              <a16:creationId xmlns:a16="http://schemas.microsoft.com/office/drawing/2014/main" id="{E89D1577-0883-4993-B6F8-FC63615DC012}"/>
            </a:ext>
          </a:extLst>
        </xdr:cNvPr>
        <xdr:cNvSpPr txBox="1">
          <a:spLocks noChangeArrowheads="1"/>
        </xdr:cNvSpPr>
      </xdr:nvSpPr>
      <xdr:spPr bwMode="auto">
        <a:xfrm>
          <a:off x="5038725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1" name="Text Box 237">
          <a:extLst>
            <a:ext uri="{FF2B5EF4-FFF2-40B4-BE49-F238E27FC236}">
              <a16:creationId xmlns:a16="http://schemas.microsoft.com/office/drawing/2014/main" id="{BDBAD81F-866F-488F-B086-00495210E61A}"/>
            </a:ext>
          </a:extLst>
        </xdr:cNvPr>
        <xdr:cNvSpPr txBox="1">
          <a:spLocks noChangeArrowheads="1"/>
        </xdr:cNvSpPr>
      </xdr:nvSpPr>
      <xdr:spPr bwMode="auto">
        <a:xfrm>
          <a:off x="5038725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42" name="Text Box 238">
          <a:extLst>
            <a:ext uri="{FF2B5EF4-FFF2-40B4-BE49-F238E27FC236}">
              <a16:creationId xmlns:a16="http://schemas.microsoft.com/office/drawing/2014/main" id="{27C0AC57-D387-4948-A4EC-045E0B4C4118}"/>
            </a:ext>
          </a:extLst>
        </xdr:cNvPr>
        <xdr:cNvSpPr txBox="1">
          <a:spLocks noChangeArrowheads="1"/>
        </xdr:cNvSpPr>
      </xdr:nvSpPr>
      <xdr:spPr bwMode="auto">
        <a:xfrm>
          <a:off x="5038725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43" name="Text Box 239">
          <a:extLst>
            <a:ext uri="{FF2B5EF4-FFF2-40B4-BE49-F238E27FC236}">
              <a16:creationId xmlns:a16="http://schemas.microsoft.com/office/drawing/2014/main" id="{4DD0B5A7-6849-4AF5-A86C-02817CC2C154}"/>
            </a:ext>
          </a:extLst>
        </xdr:cNvPr>
        <xdr:cNvSpPr txBox="1">
          <a:spLocks noChangeArrowheads="1"/>
        </xdr:cNvSpPr>
      </xdr:nvSpPr>
      <xdr:spPr bwMode="auto">
        <a:xfrm>
          <a:off x="5038725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4" name="Text Box 240">
          <a:extLst>
            <a:ext uri="{FF2B5EF4-FFF2-40B4-BE49-F238E27FC236}">
              <a16:creationId xmlns:a16="http://schemas.microsoft.com/office/drawing/2014/main" id="{158F2E2A-3680-4CF2-9E0C-62127DA6ACF9}"/>
            </a:ext>
          </a:extLst>
        </xdr:cNvPr>
        <xdr:cNvSpPr txBox="1">
          <a:spLocks noChangeArrowheads="1"/>
        </xdr:cNvSpPr>
      </xdr:nvSpPr>
      <xdr:spPr bwMode="auto">
        <a:xfrm>
          <a:off x="5038725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5" name="Text Box 241">
          <a:extLst>
            <a:ext uri="{FF2B5EF4-FFF2-40B4-BE49-F238E27FC236}">
              <a16:creationId xmlns:a16="http://schemas.microsoft.com/office/drawing/2014/main" id="{5405DBB1-8909-4DA2-BFA4-49439D8A55BD}"/>
            </a:ext>
          </a:extLst>
        </xdr:cNvPr>
        <xdr:cNvSpPr txBox="1">
          <a:spLocks noChangeArrowheads="1"/>
        </xdr:cNvSpPr>
      </xdr:nvSpPr>
      <xdr:spPr bwMode="auto">
        <a:xfrm>
          <a:off x="5038725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46" name="Text Box 242">
          <a:extLst>
            <a:ext uri="{FF2B5EF4-FFF2-40B4-BE49-F238E27FC236}">
              <a16:creationId xmlns:a16="http://schemas.microsoft.com/office/drawing/2014/main" id="{8C9C5EBE-8429-4125-BF1B-303664CBFBE2}"/>
            </a:ext>
          </a:extLst>
        </xdr:cNvPr>
        <xdr:cNvSpPr txBox="1">
          <a:spLocks noChangeArrowheads="1"/>
        </xdr:cNvSpPr>
      </xdr:nvSpPr>
      <xdr:spPr bwMode="auto">
        <a:xfrm>
          <a:off x="5038725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47" name="Text Box 243">
          <a:extLst>
            <a:ext uri="{FF2B5EF4-FFF2-40B4-BE49-F238E27FC236}">
              <a16:creationId xmlns:a16="http://schemas.microsoft.com/office/drawing/2014/main" id="{EBE9E79B-C7A2-48B1-9D64-08A7532E41B9}"/>
            </a:ext>
          </a:extLst>
        </xdr:cNvPr>
        <xdr:cNvSpPr txBox="1">
          <a:spLocks noChangeArrowheads="1"/>
        </xdr:cNvSpPr>
      </xdr:nvSpPr>
      <xdr:spPr bwMode="auto">
        <a:xfrm>
          <a:off x="5038725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8" name="Text Box 244">
          <a:extLst>
            <a:ext uri="{FF2B5EF4-FFF2-40B4-BE49-F238E27FC236}">
              <a16:creationId xmlns:a16="http://schemas.microsoft.com/office/drawing/2014/main" id="{2B85CDFE-48C5-45D0-8A93-4CF0997C2F5D}"/>
            </a:ext>
          </a:extLst>
        </xdr:cNvPr>
        <xdr:cNvSpPr txBox="1">
          <a:spLocks noChangeArrowheads="1"/>
        </xdr:cNvSpPr>
      </xdr:nvSpPr>
      <xdr:spPr bwMode="auto">
        <a:xfrm>
          <a:off x="5038725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9" name="Text Box 245">
          <a:extLst>
            <a:ext uri="{FF2B5EF4-FFF2-40B4-BE49-F238E27FC236}">
              <a16:creationId xmlns:a16="http://schemas.microsoft.com/office/drawing/2014/main" id="{D98DE516-C7D2-4451-A233-D284FED6CF14}"/>
            </a:ext>
          </a:extLst>
        </xdr:cNvPr>
        <xdr:cNvSpPr txBox="1">
          <a:spLocks noChangeArrowheads="1"/>
        </xdr:cNvSpPr>
      </xdr:nvSpPr>
      <xdr:spPr bwMode="auto">
        <a:xfrm>
          <a:off x="5038725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0" name="Text Box 246">
          <a:extLst>
            <a:ext uri="{FF2B5EF4-FFF2-40B4-BE49-F238E27FC236}">
              <a16:creationId xmlns:a16="http://schemas.microsoft.com/office/drawing/2014/main" id="{E3E5938F-0DA0-40A5-A0F9-9218594C4F34}"/>
            </a:ext>
          </a:extLst>
        </xdr:cNvPr>
        <xdr:cNvSpPr txBox="1">
          <a:spLocks noChangeArrowheads="1"/>
        </xdr:cNvSpPr>
      </xdr:nvSpPr>
      <xdr:spPr bwMode="auto">
        <a:xfrm>
          <a:off x="5038725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1" name="Text Box 247">
          <a:extLst>
            <a:ext uri="{FF2B5EF4-FFF2-40B4-BE49-F238E27FC236}">
              <a16:creationId xmlns:a16="http://schemas.microsoft.com/office/drawing/2014/main" id="{3FEA2F47-E831-4BA4-A11A-97AC688F6A90}"/>
            </a:ext>
          </a:extLst>
        </xdr:cNvPr>
        <xdr:cNvSpPr txBox="1">
          <a:spLocks noChangeArrowheads="1"/>
        </xdr:cNvSpPr>
      </xdr:nvSpPr>
      <xdr:spPr bwMode="auto">
        <a:xfrm>
          <a:off x="5038725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52" name="Text Box 248">
          <a:extLst>
            <a:ext uri="{FF2B5EF4-FFF2-40B4-BE49-F238E27FC236}">
              <a16:creationId xmlns:a16="http://schemas.microsoft.com/office/drawing/2014/main" id="{71FCE384-0AF4-45E0-A1C7-14B082037236}"/>
            </a:ext>
          </a:extLst>
        </xdr:cNvPr>
        <xdr:cNvSpPr txBox="1">
          <a:spLocks noChangeArrowheads="1"/>
        </xdr:cNvSpPr>
      </xdr:nvSpPr>
      <xdr:spPr bwMode="auto">
        <a:xfrm>
          <a:off x="5038725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53" name="Text Box 249">
          <a:extLst>
            <a:ext uri="{FF2B5EF4-FFF2-40B4-BE49-F238E27FC236}">
              <a16:creationId xmlns:a16="http://schemas.microsoft.com/office/drawing/2014/main" id="{90DEADE1-04F1-4146-A385-77D9EDC3CD17}"/>
            </a:ext>
          </a:extLst>
        </xdr:cNvPr>
        <xdr:cNvSpPr txBox="1">
          <a:spLocks noChangeArrowheads="1"/>
        </xdr:cNvSpPr>
      </xdr:nvSpPr>
      <xdr:spPr bwMode="auto">
        <a:xfrm>
          <a:off x="5038725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4" name="Text Box 250">
          <a:extLst>
            <a:ext uri="{FF2B5EF4-FFF2-40B4-BE49-F238E27FC236}">
              <a16:creationId xmlns:a16="http://schemas.microsoft.com/office/drawing/2014/main" id="{DBD53FCA-0DEE-4A5E-8E07-73890CC85A49}"/>
            </a:ext>
          </a:extLst>
        </xdr:cNvPr>
        <xdr:cNvSpPr txBox="1">
          <a:spLocks noChangeArrowheads="1"/>
        </xdr:cNvSpPr>
      </xdr:nvSpPr>
      <xdr:spPr bwMode="auto">
        <a:xfrm>
          <a:off x="5038725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5" name="Text Box 251">
          <a:extLst>
            <a:ext uri="{FF2B5EF4-FFF2-40B4-BE49-F238E27FC236}">
              <a16:creationId xmlns:a16="http://schemas.microsoft.com/office/drawing/2014/main" id="{D1B49F21-A680-4064-94F2-06DC2E617702}"/>
            </a:ext>
          </a:extLst>
        </xdr:cNvPr>
        <xdr:cNvSpPr txBox="1">
          <a:spLocks noChangeArrowheads="1"/>
        </xdr:cNvSpPr>
      </xdr:nvSpPr>
      <xdr:spPr bwMode="auto">
        <a:xfrm>
          <a:off x="5038725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6" name="Text Box 252">
          <a:extLst>
            <a:ext uri="{FF2B5EF4-FFF2-40B4-BE49-F238E27FC236}">
              <a16:creationId xmlns:a16="http://schemas.microsoft.com/office/drawing/2014/main" id="{DDA2A9E7-E587-45F7-8B6D-507B8E66F94E}"/>
            </a:ext>
          </a:extLst>
        </xdr:cNvPr>
        <xdr:cNvSpPr txBox="1">
          <a:spLocks noChangeArrowheads="1"/>
        </xdr:cNvSpPr>
      </xdr:nvSpPr>
      <xdr:spPr bwMode="auto">
        <a:xfrm>
          <a:off x="5038725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7" name="Text Box 253">
          <a:extLst>
            <a:ext uri="{FF2B5EF4-FFF2-40B4-BE49-F238E27FC236}">
              <a16:creationId xmlns:a16="http://schemas.microsoft.com/office/drawing/2014/main" id="{268D5174-7169-4865-984B-575924ED922A}"/>
            </a:ext>
          </a:extLst>
        </xdr:cNvPr>
        <xdr:cNvSpPr txBox="1">
          <a:spLocks noChangeArrowheads="1"/>
        </xdr:cNvSpPr>
      </xdr:nvSpPr>
      <xdr:spPr bwMode="auto">
        <a:xfrm>
          <a:off x="5038725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8" name="Text Box 254">
          <a:extLst>
            <a:ext uri="{FF2B5EF4-FFF2-40B4-BE49-F238E27FC236}">
              <a16:creationId xmlns:a16="http://schemas.microsoft.com/office/drawing/2014/main" id="{A690E159-A719-4756-9667-0C991521FD5E}"/>
            </a:ext>
          </a:extLst>
        </xdr:cNvPr>
        <xdr:cNvSpPr txBox="1">
          <a:spLocks noChangeArrowheads="1"/>
        </xdr:cNvSpPr>
      </xdr:nvSpPr>
      <xdr:spPr bwMode="auto">
        <a:xfrm>
          <a:off x="5038725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9" name="Text Box 255">
          <a:extLst>
            <a:ext uri="{FF2B5EF4-FFF2-40B4-BE49-F238E27FC236}">
              <a16:creationId xmlns:a16="http://schemas.microsoft.com/office/drawing/2014/main" id="{4C0EE0BA-8354-4CCB-BC44-05975102D44E}"/>
            </a:ext>
          </a:extLst>
        </xdr:cNvPr>
        <xdr:cNvSpPr txBox="1">
          <a:spLocks noChangeArrowheads="1"/>
        </xdr:cNvSpPr>
      </xdr:nvSpPr>
      <xdr:spPr bwMode="auto">
        <a:xfrm>
          <a:off x="5038725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0" name="Text Box 256">
          <a:extLst>
            <a:ext uri="{FF2B5EF4-FFF2-40B4-BE49-F238E27FC236}">
              <a16:creationId xmlns:a16="http://schemas.microsoft.com/office/drawing/2014/main" id="{8C23F37A-5BBE-470B-99BC-3F5DC3F88E3C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1" name="Text Box 257">
          <a:extLst>
            <a:ext uri="{FF2B5EF4-FFF2-40B4-BE49-F238E27FC236}">
              <a16:creationId xmlns:a16="http://schemas.microsoft.com/office/drawing/2014/main" id="{E5C94710-B0D2-4D1F-86FD-E59218A64846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962" name="Text Box 258">
          <a:extLst>
            <a:ext uri="{FF2B5EF4-FFF2-40B4-BE49-F238E27FC236}">
              <a16:creationId xmlns:a16="http://schemas.microsoft.com/office/drawing/2014/main" id="{7683BCAC-12DD-4BB9-999B-AA4DFF08D2F9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963" name="Text Box 259">
          <a:extLst>
            <a:ext uri="{FF2B5EF4-FFF2-40B4-BE49-F238E27FC236}">
              <a16:creationId xmlns:a16="http://schemas.microsoft.com/office/drawing/2014/main" id="{2ABC9EC2-24E9-46EA-B029-977E1B7FDA3C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4" name="Text Box 260">
          <a:extLst>
            <a:ext uri="{FF2B5EF4-FFF2-40B4-BE49-F238E27FC236}">
              <a16:creationId xmlns:a16="http://schemas.microsoft.com/office/drawing/2014/main" id="{5C39CA6A-5C3B-4774-B18D-2CAE7958985B}"/>
            </a:ext>
          </a:extLst>
        </xdr:cNvPr>
        <xdr:cNvSpPr txBox="1">
          <a:spLocks noChangeArrowheads="1"/>
        </xdr:cNvSpPr>
      </xdr:nvSpPr>
      <xdr:spPr bwMode="auto">
        <a:xfrm>
          <a:off x="5038725" y="592836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5" name="Text Box 261">
          <a:extLst>
            <a:ext uri="{FF2B5EF4-FFF2-40B4-BE49-F238E27FC236}">
              <a16:creationId xmlns:a16="http://schemas.microsoft.com/office/drawing/2014/main" id="{84AA0CBC-BC06-4793-8505-DD9283B47798}"/>
            </a:ext>
          </a:extLst>
        </xdr:cNvPr>
        <xdr:cNvSpPr txBox="1">
          <a:spLocks noChangeArrowheads="1"/>
        </xdr:cNvSpPr>
      </xdr:nvSpPr>
      <xdr:spPr bwMode="auto">
        <a:xfrm>
          <a:off x="5038725" y="59940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6" name="Text Box 262">
          <a:extLst>
            <a:ext uri="{FF2B5EF4-FFF2-40B4-BE49-F238E27FC236}">
              <a16:creationId xmlns:a16="http://schemas.microsoft.com/office/drawing/2014/main" id="{F4845A11-F769-4A42-B000-06327EB7EF98}"/>
            </a:ext>
          </a:extLst>
        </xdr:cNvPr>
        <xdr:cNvSpPr txBox="1">
          <a:spLocks noChangeArrowheads="1"/>
        </xdr:cNvSpPr>
      </xdr:nvSpPr>
      <xdr:spPr bwMode="auto">
        <a:xfrm>
          <a:off x="5038725" y="59940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67" name="Text Box 263">
          <a:extLst>
            <a:ext uri="{FF2B5EF4-FFF2-40B4-BE49-F238E27FC236}">
              <a16:creationId xmlns:a16="http://schemas.microsoft.com/office/drawing/2014/main" id="{750BABD4-DA4E-4DAF-96F9-68A55752A1CB}"/>
            </a:ext>
          </a:extLst>
        </xdr:cNvPr>
        <xdr:cNvSpPr txBox="1">
          <a:spLocks noChangeArrowheads="1"/>
        </xdr:cNvSpPr>
      </xdr:nvSpPr>
      <xdr:spPr bwMode="auto">
        <a:xfrm>
          <a:off x="5038725" y="60159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968" name="Text Box 265">
          <a:extLst>
            <a:ext uri="{FF2B5EF4-FFF2-40B4-BE49-F238E27FC236}">
              <a16:creationId xmlns:a16="http://schemas.microsoft.com/office/drawing/2014/main" id="{8E987C83-1AD6-4137-91CF-934372ACAE84}"/>
            </a:ext>
          </a:extLst>
        </xdr:cNvPr>
        <xdr:cNvSpPr txBox="1">
          <a:spLocks noChangeArrowheads="1"/>
        </xdr:cNvSpPr>
      </xdr:nvSpPr>
      <xdr:spPr bwMode="auto">
        <a:xfrm>
          <a:off x="5038725" y="605980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969" name="Text Box 266">
          <a:extLst>
            <a:ext uri="{FF2B5EF4-FFF2-40B4-BE49-F238E27FC236}">
              <a16:creationId xmlns:a16="http://schemas.microsoft.com/office/drawing/2014/main" id="{C6A11D9C-F9E7-479F-B102-1FC316C4590E}"/>
            </a:ext>
          </a:extLst>
        </xdr:cNvPr>
        <xdr:cNvSpPr txBox="1">
          <a:spLocks noChangeArrowheads="1"/>
        </xdr:cNvSpPr>
      </xdr:nvSpPr>
      <xdr:spPr bwMode="auto">
        <a:xfrm>
          <a:off x="5038725" y="605980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70" name="Text Box 267">
          <a:extLst>
            <a:ext uri="{FF2B5EF4-FFF2-40B4-BE49-F238E27FC236}">
              <a16:creationId xmlns:a16="http://schemas.microsoft.com/office/drawing/2014/main" id="{93A4CC99-9442-4064-8E18-31BC0DCCCA92}"/>
            </a:ext>
          </a:extLst>
        </xdr:cNvPr>
        <xdr:cNvSpPr txBox="1">
          <a:spLocks noChangeArrowheads="1"/>
        </xdr:cNvSpPr>
      </xdr:nvSpPr>
      <xdr:spPr bwMode="auto">
        <a:xfrm>
          <a:off x="5038725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71" name="Text Box 268">
          <a:extLst>
            <a:ext uri="{FF2B5EF4-FFF2-40B4-BE49-F238E27FC236}">
              <a16:creationId xmlns:a16="http://schemas.microsoft.com/office/drawing/2014/main" id="{98262792-BF94-4433-A862-1D040C235944}"/>
            </a:ext>
          </a:extLst>
        </xdr:cNvPr>
        <xdr:cNvSpPr txBox="1">
          <a:spLocks noChangeArrowheads="1"/>
        </xdr:cNvSpPr>
      </xdr:nvSpPr>
      <xdr:spPr bwMode="auto">
        <a:xfrm>
          <a:off x="5038725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2" name="Text Box 269">
          <a:extLst>
            <a:ext uri="{FF2B5EF4-FFF2-40B4-BE49-F238E27FC236}">
              <a16:creationId xmlns:a16="http://schemas.microsoft.com/office/drawing/2014/main" id="{80D09DD8-17B7-421F-8E41-FED5B14B74F0}"/>
            </a:ext>
          </a:extLst>
        </xdr:cNvPr>
        <xdr:cNvSpPr txBox="1">
          <a:spLocks noChangeArrowheads="1"/>
        </xdr:cNvSpPr>
      </xdr:nvSpPr>
      <xdr:spPr bwMode="auto">
        <a:xfrm>
          <a:off x="5038725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3" name="Text Box 270">
          <a:extLst>
            <a:ext uri="{FF2B5EF4-FFF2-40B4-BE49-F238E27FC236}">
              <a16:creationId xmlns:a16="http://schemas.microsoft.com/office/drawing/2014/main" id="{E1634C85-2B3F-4FFE-BC1C-E9827590DA34}"/>
            </a:ext>
          </a:extLst>
        </xdr:cNvPr>
        <xdr:cNvSpPr txBox="1">
          <a:spLocks noChangeArrowheads="1"/>
        </xdr:cNvSpPr>
      </xdr:nvSpPr>
      <xdr:spPr bwMode="auto">
        <a:xfrm>
          <a:off x="5038725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74" name="Text Box 271">
          <a:extLst>
            <a:ext uri="{FF2B5EF4-FFF2-40B4-BE49-F238E27FC236}">
              <a16:creationId xmlns:a16="http://schemas.microsoft.com/office/drawing/2014/main" id="{87805646-BF4B-43D2-BEA2-E643D0834744}"/>
            </a:ext>
          </a:extLst>
        </xdr:cNvPr>
        <xdr:cNvSpPr txBox="1">
          <a:spLocks noChangeArrowheads="1"/>
        </xdr:cNvSpPr>
      </xdr:nvSpPr>
      <xdr:spPr bwMode="auto">
        <a:xfrm>
          <a:off x="5038725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75" name="Text Box 272">
          <a:extLst>
            <a:ext uri="{FF2B5EF4-FFF2-40B4-BE49-F238E27FC236}">
              <a16:creationId xmlns:a16="http://schemas.microsoft.com/office/drawing/2014/main" id="{EAE99583-CA87-46CC-89FA-7B1CDB0D048A}"/>
            </a:ext>
          </a:extLst>
        </xdr:cNvPr>
        <xdr:cNvSpPr txBox="1">
          <a:spLocks noChangeArrowheads="1"/>
        </xdr:cNvSpPr>
      </xdr:nvSpPr>
      <xdr:spPr bwMode="auto">
        <a:xfrm>
          <a:off x="5038725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6" name="Text Box 273">
          <a:extLst>
            <a:ext uri="{FF2B5EF4-FFF2-40B4-BE49-F238E27FC236}">
              <a16:creationId xmlns:a16="http://schemas.microsoft.com/office/drawing/2014/main" id="{074815F4-DF1D-4099-89EB-029AE8725F87}"/>
            </a:ext>
          </a:extLst>
        </xdr:cNvPr>
        <xdr:cNvSpPr txBox="1">
          <a:spLocks noChangeArrowheads="1"/>
        </xdr:cNvSpPr>
      </xdr:nvSpPr>
      <xdr:spPr bwMode="auto">
        <a:xfrm>
          <a:off x="5038725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7" name="Text Box 275">
          <a:extLst>
            <a:ext uri="{FF2B5EF4-FFF2-40B4-BE49-F238E27FC236}">
              <a16:creationId xmlns:a16="http://schemas.microsoft.com/office/drawing/2014/main" id="{5385859E-DB2D-4384-8786-4EAA6AC51978}"/>
            </a:ext>
          </a:extLst>
        </xdr:cNvPr>
        <xdr:cNvSpPr txBox="1">
          <a:spLocks noChangeArrowheads="1"/>
        </xdr:cNvSpPr>
      </xdr:nvSpPr>
      <xdr:spPr bwMode="auto">
        <a:xfrm>
          <a:off x="5038725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8" name="Text Box 276">
          <a:extLst>
            <a:ext uri="{FF2B5EF4-FFF2-40B4-BE49-F238E27FC236}">
              <a16:creationId xmlns:a16="http://schemas.microsoft.com/office/drawing/2014/main" id="{BAEC1F8B-05A3-4700-BC56-B026D51832DB}"/>
            </a:ext>
          </a:extLst>
        </xdr:cNvPr>
        <xdr:cNvSpPr txBox="1">
          <a:spLocks noChangeArrowheads="1"/>
        </xdr:cNvSpPr>
      </xdr:nvSpPr>
      <xdr:spPr bwMode="auto">
        <a:xfrm>
          <a:off x="5038725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9" name="Text Box 277">
          <a:extLst>
            <a:ext uri="{FF2B5EF4-FFF2-40B4-BE49-F238E27FC236}">
              <a16:creationId xmlns:a16="http://schemas.microsoft.com/office/drawing/2014/main" id="{2462B74B-EA4B-4CFE-9B0C-D267D56D6CD7}"/>
            </a:ext>
          </a:extLst>
        </xdr:cNvPr>
        <xdr:cNvSpPr txBox="1">
          <a:spLocks noChangeArrowheads="1"/>
        </xdr:cNvSpPr>
      </xdr:nvSpPr>
      <xdr:spPr bwMode="auto">
        <a:xfrm>
          <a:off x="5038725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0" name="Text Box 278">
          <a:extLst>
            <a:ext uri="{FF2B5EF4-FFF2-40B4-BE49-F238E27FC236}">
              <a16:creationId xmlns:a16="http://schemas.microsoft.com/office/drawing/2014/main" id="{85628589-3756-4C6F-9AD3-C10D0F001918}"/>
            </a:ext>
          </a:extLst>
        </xdr:cNvPr>
        <xdr:cNvSpPr txBox="1">
          <a:spLocks noChangeArrowheads="1"/>
        </xdr:cNvSpPr>
      </xdr:nvSpPr>
      <xdr:spPr bwMode="auto">
        <a:xfrm>
          <a:off x="5038725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1" name="Text Box 279">
          <a:extLst>
            <a:ext uri="{FF2B5EF4-FFF2-40B4-BE49-F238E27FC236}">
              <a16:creationId xmlns:a16="http://schemas.microsoft.com/office/drawing/2014/main" id="{7A022A45-D29F-4EB0-B18D-AC0DCEEFE94A}"/>
            </a:ext>
          </a:extLst>
        </xdr:cNvPr>
        <xdr:cNvSpPr txBox="1">
          <a:spLocks noChangeArrowheads="1"/>
        </xdr:cNvSpPr>
      </xdr:nvSpPr>
      <xdr:spPr bwMode="auto">
        <a:xfrm>
          <a:off x="5038725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2" name="Text Box 280">
          <a:extLst>
            <a:ext uri="{FF2B5EF4-FFF2-40B4-BE49-F238E27FC236}">
              <a16:creationId xmlns:a16="http://schemas.microsoft.com/office/drawing/2014/main" id="{0749C322-57F7-4EDC-854E-ADCA04D0F54F}"/>
            </a:ext>
          </a:extLst>
        </xdr:cNvPr>
        <xdr:cNvSpPr txBox="1">
          <a:spLocks noChangeArrowheads="1"/>
        </xdr:cNvSpPr>
      </xdr:nvSpPr>
      <xdr:spPr bwMode="auto">
        <a:xfrm>
          <a:off x="5038725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83" name="Text Box 281">
          <a:extLst>
            <a:ext uri="{FF2B5EF4-FFF2-40B4-BE49-F238E27FC236}">
              <a16:creationId xmlns:a16="http://schemas.microsoft.com/office/drawing/2014/main" id="{C6995127-4D42-4F7D-AB22-5CBC7661E0B9}"/>
            </a:ext>
          </a:extLst>
        </xdr:cNvPr>
        <xdr:cNvSpPr txBox="1">
          <a:spLocks noChangeArrowheads="1"/>
        </xdr:cNvSpPr>
      </xdr:nvSpPr>
      <xdr:spPr bwMode="auto">
        <a:xfrm>
          <a:off x="5038725" y="64103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84" name="Text Box 282">
          <a:extLst>
            <a:ext uri="{FF2B5EF4-FFF2-40B4-BE49-F238E27FC236}">
              <a16:creationId xmlns:a16="http://schemas.microsoft.com/office/drawing/2014/main" id="{027D6884-D493-4538-96D2-037620614640}"/>
            </a:ext>
          </a:extLst>
        </xdr:cNvPr>
        <xdr:cNvSpPr txBox="1">
          <a:spLocks noChangeArrowheads="1"/>
        </xdr:cNvSpPr>
      </xdr:nvSpPr>
      <xdr:spPr bwMode="auto">
        <a:xfrm>
          <a:off x="5038725" y="64103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85" name="Text Box 283">
          <a:extLst>
            <a:ext uri="{FF2B5EF4-FFF2-40B4-BE49-F238E27FC236}">
              <a16:creationId xmlns:a16="http://schemas.microsoft.com/office/drawing/2014/main" id="{338A3877-88B6-4455-9ABB-1B29979BAAA4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86" name="Text Box 284">
          <a:extLst>
            <a:ext uri="{FF2B5EF4-FFF2-40B4-BE49-F238E27FC236}">
              <a16:creationId xmlns:a16="http://schemas.microsoft.com/office/drawing/2014/main" id="{11EF42E0-0567-4E9F-BC15-788E3FD503E4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87" name="Text Box 285">
          <a:extLst>
            <a:ext uri="{FF2B5EF4-FFF2-40B4-BE49-F238E27FC236}">
              <a16:creationId xmlns:a16="http://schemas.microsoft.com/office/drawing/2014/main" id="{300FDA3F-6EC1-4749-9406-5F5BA5DC503A}"/>
            </a:ext>
          </a:extLst>
        </xdr:cNvPr>
        <xdr:cNvSpPr txBox="1">
          <a:spLocks noChangeArrowheads="1"/>
        </xdr:cNvSpPr>
      </xdr:nvSpPr>
      <xdr:spPr bwMode="auto">
        <a:xfrm>
          <a:off x="5038725" y="75714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8" name="Text Box 286">
          <a:extLst>
            <a:ext uri="{FF2B5EF4-FFF2-40B4-BE49-F238E27FC236}">
              <a16:creationId xmlns:a16="http://schemas.microsoft.com/office/drawing/2014/main" id="{B4271856-DDC2-4A99-A6E9-3582B00B44CA}"/>
            </a:ext>
          </a:extLst>
        </xdr:cNvPr>
        <xdr:cNvSpPr txBox="1">
          <a:spLocks noChangeArrowheads="1"/>
        </xdr:cNvSpPr>
      </xdr:nvSpPr>
      <xdr:spPr bwMode="auto">
        <a:xfrm>
          <a:off x="5038725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9" name="Text Box 287">
          <a:extLst>
            <a:ext uri="{FF2B5EF4-FFF2-40B4-BE49-F238E27FC236}">
              <a16:creationId xmlns:a16="http://schemas.microsoft.com/office/drawing/2014/main" id="{FAACDC06-42DB-49B8-931E-47D229FAF82F}"/>
            </a:ext>
          </a:extLst>
        </xdr:cNvPr>
        <xdr:cNvSpPr txBox="1">
          <a:spLocks noChangeArrowheads="1"/>
        </xdr:cNvSpPr>
      </xdr:nvSpPr>
      <xdr:spPr bwMode="auto">
        <a:xfrm>
          <a:off x="5038725" y="95211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0" name="Text Box 288">
          <a:extLst>
            <a:ext uri="{FF2B5EF4-FFF2-40B4-BE49-F238E27FC236}">
              <a16:creationId xmlns:a16="http://schemas.microsoft.com/office/drawing/2014/main" id="{8DDA8F17-A04F-42FF-9205-3310FA68441E}"/>
            </a:ext>
          </a:extLst>
        </xdr:cNvPr>
        <xdr:cNvSpPr txBox="1">
          <a:spLocks noChangeArrowheads="1"/>
        </xdr:cNvSpPr>
      </xdr:nvSpPr>
      <xdr:spPr bwMode="auto">
        <a:xfrm>
          <a:off x="5038725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1" name="Text Box 289">
          <a:extLst>
            <a:ext uri="{FF2B5EF4-FFF2-40B4-BE49-F238E27FC236}">
              <a16:creationId xmlns:a16="http://schemas.microsoft.com/office/drawing/2014/main" id="{A86249A2-2150-4D32-A000-6F68F54D6B6B}"/>
            </a:ext>
          </a:extLst>
        </xdr:cNvPr>
        <xdr:cNvSpPr txBox="1">
          <a:spLocks noChangeArrowheads="1"/>
        </xdr:cNvSpPr>
      </xdr:nvSpPr>
      <xdr:spPr bwMode="auto">
        <a:xfrm>
          <a:off x="5038725" y="94992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92" name="Text Box 290">
          <a:extLst>
            <a:ext uri="{FF2B5EF4-FFF2-40B4-BE49-F238E27FC236}">
              <a16:creationId xmlns:a16="http://schemas.microsoft.com/office/drawing/2014/main" id="{7EECAB25-668A-47EB-B6B8-1615B8722278}"/>
            </a:ext>
          </a:extLst>
        </xdr:cNvPr>
        <xdr:cNvSpPr txBox="1">
          <a:spLocks noChangeArrowheads="1"/>
        </xdr:cNvSpPr>
      </xdr:nvSpPr>
      <xdr:spPr bwMode="auto">
        <a:xfrm>
          <a:off x="5038725" y="75714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3" name="Text Box 291">
          <a:extLst>
            <a:ext uri="{FF2B5EF4-FFF2-40B4-BE49-F238E27FC236}">
              <a16:creationId xmlns:a16="http://schemas.microsoft.com/office/drawing/2014/main" id="{5A18BD87-A6DE-491F-99C1-77F42C5E5DA5}"/>
            </a:ext>
          </a:extLst>
        </xdr:cNvPr>
        <xdr:cNvSpPr txBox="1">
          <a:spLocks noChangeArrowheads="1"/>
        </xdr:cNvSpPr>
      </xdr:nvSpPr>
      <xdr:spPr bwMode="auto">
        <a:xfrm>
          <a:off x="5038725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4" name="Text Box 292">
          <a:extLst>
            <a:ext uri="{FF2B5EF4-FFF2-40B4-BE49-F238E27FC236}">
              <a16:creationId xmlns:a16="http://schemas.microsoft.com/office/drawing/2014/main" id="{77CE2846-4806-4462-A97D-13C12C4A295C}"/>
            </a:ext>
          </a:extLst>
        </xdr:cNvPr>
        <xdr:cNvSpPr txBox="1">
          <a:spLocks noChangeArrowheads="1"/>
        </xdr:cNvSpPr>
      </xdr:nvSpPr>
      <xdr:spPr bwMode="auto">
        <a:xfrm>
          <a:off x="5038725" y="95211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5" name="Text Box 293">
          <a:extLst>
            <a:ext uri="{FF2B5EF4-FFF2-40B4-BE49-F238E27FC236}">
              <a16:creationId xmlns:a16="http://schemas.microsoft.com/office/drawing/2014/main" id="{CC5E85AC-9F34-47C0-87E6-31043992854C}"/>
            </a:ext>
          </a:extLst>
        </xdr:cNvPr>
        <xdr:cNvSpPr txBox="1">
          <a:spLocks noChangeArrowheads="1"/>
        </xdr:cNvSpPr>
      </xdr:nvSpPr>
      <xdr:spPr bwMode="auto">
        <a:xfrm>
          <a:off x="5038725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6" name="Text Box 294">
          <a:extLst>
            <a:ext uri="{FF2B5EF4-FFF2-40B4-BE49-F238E27FC236}">
              <a16:creationId xmlns:a16="http://schemas.microsoft.com/office/drawing/2014/main" id="{00058081-8281-43C9-A5F1-ECA61766E961}"/>
            </a:ext>
          </a:extLst>
        </xdr:cNvPr>
        <xdr:cNvSpPr txBox="1">
          <a:spLocks noChangeArrowheads="1"/>
        </xdr:cNvSpPr>
      </xdr:nvSpPr>
      <xdr:spPr bwMode="auto">
        <a:xfrm>
          <a:off x="5038725" y="94992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7" name="Text Box 295">
          <a:extLst>
            <a:ext uri="{FF2B5EF4-FFF2-40B4-BE49-F238E27FC236}">
              <a16:creationId xmlns:a16="http://schemas.microsoft.com/office/drawing/2014/main" id="{B7B80694-4079-4A67-89BA-E8D39AB71C66}"/>
            </a:ext>
          </a:extLst>
        </xdr:cNvPr>
        <xdr:cNvSpPr txBox="1">
          <a:spLocks noChangeArrowheads="1"/>
        </xdr:cNvSpPr>
      </xdr:nvSpPr>
      <xdr:spPr bwMode="auto">
        <a:xfrm>
          <a:off x="5038725" y="974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8" name="Text Box 296">
          <a:extLst>
            <a:ext uri="{FF2B5EF4-FFF2-40B4-BE49-F238E27FC236}">
              <a16:creationId xmlns:a16="http://schemas.microsoft.com/office/drawing/2014/main" id="{0759067F-ADF3-421E-B691-50EA558CD237}"/>
            </a:ext>
          </a:extLst>
        </xdr:cNvPr>
        <xdr:cNvSpPr txBox="1">
          <a:spLocks noChangeArrowheads="1"/>
        </xdr:cNvSpPr>
      </xdr:nvSpPr>
      <xdr:spPr bwMode="auto">
        <a:xfrm>
          <a:off x="5038725" y="99593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245225</xdr:rowOff>
    </xdr:to>
    <xdr:sp macro="" textlink="">
      <xdr:nvSpPr>
        <xdr:cNvPr id="999" name="Text Box 297">
          <a:extLst>
            <a:ext uri="{FF2B5EF4-FFF2-40B4-BE49-F238E27FC236}">
              <a16:creationId xmlns:a16="http://schemas.microsoft.com/office/drawing/2014/main" id="{930F075A-4416-48DD-BA74-E5787E372769}"/>
            </a:ext>
          </a:extLst>
        </xdr:cNvPr>
        <xdr:cNvSpPr txBox="1">
          <a:spLocks noChangeArrowheads="1"/>
        </xdr:cNvSpPr>
      </xdr:nvSpPr>
      <xdr:spPr bwMode="auto">
        <a:xfrm>
          <a:off x="5038725" y="106384725"/>
          <a:ext cx="76200" cy="243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1000" name="Text Box 298">
          <a:extLst>
            <a:ext uri="{FF2B5EF4-FFF2-40B4-BE49-F238E27FC236}">
              <a16:creationId xmlns:a16="http://schemas.microsoft.com/office/drawing/2014/main" id="{7423D249-BF73-4209-A298-34EBD0B2AEFA}"/>
            </a:ext>
          </a:extLst>
        </xdr:cNvPr>
        <xdr:cNvSpPr txBox="1">
          <a:spLocks noChangeArrowheads="1"/>
        </xdr:cNvSpPr>
      </xdr:nvSpPr>
      <xdr:spPr bwMode="auto">
        <a:xfrm>
          <a:off x="5038725" y="99374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245225</xdr:rowOff>
    </xdr:to>
    <xdr:sp macro="" textlink="">
      <xdr:nvSpPr>
        <xdr:cNvPr id="1001" name="Text Box 299">
          <a:extLst>
            <a:ext uri="{FF2B5EF4-FFF2-40B4-BE49-F238E27FC236}">
              <a16:creationId xmlns:a16="http://schemas.microsoft.com/office/drawing/2014/main" id="{A657F1F0-9EE8-45B8-88C2-B764101FB8A0}"/>
            </a:ext>
          </a:extLst>
        </xdr:cNvPr>
        <xdr:cNvSpPr txBox="1">
          <a:spLocks noChangeArrowheads="1"/>
        </xdr:cNvSpPr>
      </xdr:nvSpPr>
      <xdr:spPr bwMode="auto">
        <a:xfrm>
          <a:off x="5038725" y="106165650"/>
          <a:ext cx="76200" cy="243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1002" name="Text Box 300">
          <a:extLst>
            <a:ext uri="{FF2B5EF4-FFF2-40B4-BE49-F238E27FC236}">
              <a16:creationId xmlns:a16="http://schemas.microsoft.com/office/drawing/2014/main" id="{388909D2-A39C-4090-BB1A-AB2AD060C25F}"/>
            </a:ext>
          </a:extLst>
        </xdr:cNvPr>
        <xdr:cNvSpPr txBox="1">
          <a:spLocks noChangeArrowheads="1"/>
        </xdr:cNvSpPr>
      </xdr:nvSpPr>
      <xdr:spPr bwMode="auto">
        <a:xfrm>
          <a:off x="5038725" y="974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1003" name="Text Box 301">
          <a:extLst>
            <a:ext uri="{FF2B5EF4-FFF2-40B4-BE49-F238E27FC236}">
              <a16:creationId xmlns:a16="http://schemas.microsoft.com/office/drawing/2014/main" id="{EF801168-9D31-4C32-8D95-4F67411247FA}"/>
            </a:ext>
          </a:extLst>
        </xdr:cNvPr>
        <xdr:cNvSpPr txBox="1">
          <a:spLocks noChangeArrowheads="1"/>
        </xdr:cNvSpPr>
      </xdr:nvSpPr>
      <xdr:spPr bwMode="auto">
        <a:xfrm>
          <a:off x="5038725" y="99593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245225</xdr:rowOff>
    </xdr:to>
    <xdr:sp macro="" textlink="">
      <xdr:nvSpPr>
        <xdr:cNvPr id="1004" name="Text Box 302">
          <a:extLst>
            <a:ext uri="{FF2B5EF4-FFF2-40B4-BE49-F238E27FC236}">
              <a16:creationId xmlns:a16="http://schemas.microsoft.com/office/drawing/2014/main" id="{391F0409-34F2-4025-AE0B-94C57CBA3E19}"/>
            </a:ext>
          </a:extLst>
        </xdr:cNvPr>
        <xdr:cNvSpPr txBox="1">
          <a:spLocks noChangeArrowheads="1"/>
        </xdr:cNvSpPr>
      </xdr:nvSpPr>
      <xdr:spPr bwMode="auto">
        <a:xfrm>
          <a:off x="5038725" y="106384725"/>
          <a:ext cx="76200" cy="243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1005" name="Text Box 303">
          <a:extLst>
            <a:ext uri="{FF2B5EF4-FFF2-40B4-BE49-F238E27FC236}">
              <a16:creationId xmlns:a16="http://schemas.microsoft.com/office/drawing/2014/main" id="{D0F62786-535F-401D-8F5B-EB2FF66662DD}"/>
            </a:ext>
          </a:extLst>
        </xdr:cNvPr>
        <xdr:cNvSpPr txBox="1">
          <a:spLocks noChangeArrowheads="1"/>
        </xdr:cNvSpPr>
      </xdr:nvSpPr>
      <xdr:spPr bwMode="auto">
        <a:xfrm>
          <a:off x="5038725" y="99374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245225</xdr:rowOff>
    </xdr:to>
    <xdr:sp macro="" textlink="">
      <xdr:nvSpPr>
        <xdr:cNvPr id="1006" name="Text Box 304">
          <a:extLst>
            <a:ext uri="{FF2B5EF4-FFF2-40B4-BE49-F238E27FC236}">
              <a16:creationId xmlns:a16="http://schemas.microsoft.com/office/drawing/2014/main" id="{99F8D5E3-405D-4506-B051-4B8028F6BF76}"/>
            </a:ext>
          </a:extLst>
        </xdr:cNvPr>
        <xdr:cNvSpPr txBox="1">
          <a:spLocks noChangeArrowheads="1"/>
        </xdr:cNvSpPr>
      </xdr:nvSpPr>
      <xdr:spPr bwMode="auto">
        <a:xfrm>
          <a:off x="5038725" y="106165650"/>
          <a:ext cx="76200" cy="243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007" name="Text Box 129">
          <a:extLst>
            <a:ext uri="{FF2B5EF4-FFF2-40B4-BE49-F238E27FC236}">
              <a16:creationId xmlns:a16="http://schemas.microsoft.com/office/drawing/2014/main" id="{C36A3615-9B93-4BCD-93FA-4668183B8137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008" name="Text Box 130">
          <a:extLst>
            <a:ext uri="{FF2B5EF4-FFF2-40B4-BE49-F238E27FC236}">
              <a16:creationId xmlns:a16="http://schemas.microsoft.com/office/drawing/2014/main" id="{773145F3-38E0-4337-B729-D6419E835C57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009" name="Text Box 256">
          <a:extLst>
            <a:ext uri="{FF2B5EF4-FFF2-40B4-BE49-F238E27FC236}">
              <a16:creationId xmlns:a16="http://schemas.microsoft.com/office/drawing/2014/main" id="{D619DBA7-17F8-41F0-A176-3F7D2AF7D9B5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010" name="Text Box 257">
          <a:extLst>
            <a:ext uri="{FF2B5EF4-FFF2-40B4-BE49-F238E27FC236}">
              <a16:creationId xmlns:a16="http://schemas.microsoft.com/office/drawing/2014/main" id="{5880E364-17B7-48EA-8C5C-5606F7BCB1E4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1" name="Text Box 58">
          <a:extLst>
            <a:ext uri="{FF2B5EF4-FFF2-40B4-BE49-F238E27FC236}">
              <a16:creationId xmlns:a16="http://schemas.microsoft.com/office/drawing/2014/main" id="{A61C645F-E4A2-4583-977F-1207ADD717AC}"/>
            </a:ext>
          </a:extLst>
        </xdr:cNvPr>
        <xdr:cNvSpPr txBox="1">
          <a:spLocks noChangeArrowheads="1"/>
        </xdr:cNvSpPr>
      </xdr:nvSpPr>
      <xdr:spPr bwMode="auto">
        <a:xfrm>
          <a:off x="5038725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2" name="Text Box 89">
          <a:extLst>
            <a:ext uri="{FF2B5EF4-FFF2-40B4-BE49-F238E27FC236}">
              <a16:creationId xmlns:a16="http://schemas.microsoft.com/office/drawing/2014/main" id="{0CFD1CA5-C68B-41A1-83D2-DCD066B6BEA7}"/>
            </a:ext>
          </a:extLst>
        </xdr:cNvPr>
        <xdr:cNvSpPr txBox="1">
          <a:spLocks noChangeArrowheads="1"/>
        </xdr:cNvSpPr>
      </xdr:nvSpPr>
      <xdr:spPr bwMode="auto">
        <a:xfrm>
          <a:off x="5038725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3" name="Text Box 127">
          <a:extLst>
            <a:ext uri="{FF2B5EF4-FFF2-40B4-BE49-F238E27FC236}">
              <a16:creationId xmlns:a16="http://schemas.microsoft.com/office/drawing/2014/main" id="{CBC49238-D87C-43AF-B28A-C41BE6FA539D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4" name="Text Box 128">
          <a:extLst>
            <a:ext uri="{FF2B5EF4-FFF2-40B4-BE49-F238E27FC236}">
              <a16:creationId xmlns:a16="http://schemas.microsoft.com/office/drawing/2014/main" id="{F387F8EB-FBF2-4C91-ACA9-CF124F6DFB7A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5" name="Text Box 129">
          <a:extLst>
            <a:ext uri="{FF2B5EF4-FFF2-40B4-BE49-F238E27FC236}">
              <a16:creationId xmlns:a16="http://schemas.microsoft.com/office/drawing/2014/main" id="{ABD33772-4C9B-4A57-9942-5DD029FB30B4}"/>
            </a:ext>
          </a:extLst>
        </xdr:cNvPr>
        <xdr:cNvSpPr txBox="1">
          <a:spLocks noChangeArrowheads="1"/>
        </xdr:cNvSpPr>
      </xdr:nvSpPr>
      <xdr:spPr bwMode="auto">
        <a:xfrm>
          <a:off x="5038725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6" name="Text Box 130">
          <a:extLst>
            <a:ext uri="{FF2B5EF4-FFF2-40B4-BE49-F238E27FC236}">
              <a16:creationId xmlns:a16="http://schemas.microsoft.com/office/drawing/2014/main" id="{3E1C5067-45ED-4764-A47D-BB7F39B52CF3}"/>
            </a:ext>
          </a:extLst>
        </xdr:cNvPr>
        <xdr:cNvSpPr txBox="1">
          <a:spLocks noChangeArrowheads="1"/>
        </xdr:cNvSpPr>
      </xdr:nvSpPr>
      <xdr:spPr bwMode="auto">
        <a:xfrm>
          <a:off x="5038725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7" name="Text Box 185">
          <a:extLst>
            <a:ext uri="{FF2B5EF4-FFF2-40B4-BE49-F238E27FC236}">
              <a16:creationId xmlns:a16="http://schemas.microsoft.com/office/drawing/2014/main" id="{C99B56EB-1AF8-4B61-B31E-E75C6A8191B9}"/>
            </a:ext>
          </a:extLst>
        </xdr:cNvPr>
        <xdr:cNvSpPr txBox="1">
          <a:spLocks noChangeArrowheads="1"/>
        </xdr:cNvSpPr>
      </xdr:nvSpPr>
      <xdr:spPr bwMode="auto">
        <a:xfrm>
          <a:off x="5038725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8" name="Text Box 216">
          <a:extLst>
            <a:ext uri="{FF2B5EF4-FFF2-40B4-BE49-F238E27FC236}">
              <a16:creationId xmlns:a16="http://schemas.microsoft.com/office/drawing/2014/main" id="{286A6795-D0DB-4E30-96C9-4F72EAB97ADB}"/>
            </a:ext>
          </a:extLst>
        </xdr:cNvPr>
        <xdr:cNvSpPr txBox="1">
          <a:spLocks noChangeArrowheads="1"/>
        </xdr:cNvSpPr>
      </xdr:nvSpPr>
      <xdr:spPr bwMode="auto">
        <a:xfrm>
          <a:off x="5038725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9" name="Text Box 254">
          <a:extLst>
            <a:ext uri="{FF2B5EF4-FFF2-40B4-BE49-F238E27FC236}">
              <a16:creationId xmlns:a16="http://schemas.microsoft.com/office/drawing/2014/main" id="{C9AEECF6-89A1-4DD9-B60B-F5F8B8E29419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20" name="Text Box 255">
          <a:extLst>
            <a:ext uri="{FF2B5EF4-FFF2-40B4-BE49-F238E27FC236}">
              <a16:creationId xmlns:a16="http://schemas.microsoft.com/office/drawing/2014/main" id="{A7F9A55E-99D2-4A5E-BA39-FA99313D5E1D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21" name="Text Box 256">
          <a:extLst>
            <a:ext uri="{FF2B5EF4-FFF2-40B4-BE49-F238E27FC236}">
              <a16:creationId xmlns:a16="http://schemas.microsoft.com/office/drawing/2014/main" id="{3CD53991-7835-4BBC-BF78-3ED142B72D34}"/>
            </a:ext>
          </a:extLst>
        </xdr:cNvPr>
        <xdr:cNvSpPr txBox="1">
          <a:spLocks noChangeArrowheads="1"/>
        </xdr:cNvSpPr>
      </xdr:nvSpPr>
      <xdr:spPr bwMode="auto">
        <a:xfrm>
          <a:off x="5038725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22" name="Text Box 257">
          <a:extLst>
            <a:ext uri="{FF2B5EF4-FFF2-40B4-BE49-F238E27FC236}">
              <a16:creationId xmlns:a16="http://schemas.microsoft.com/office/drawing/2014/main" id="{4A7029DB-1EF7-49CE-99BE-BFB541415AFC}"/>
            </a:ext>
          </a:extLst>
        </xdr:cNvPr>
        <xdr:cNvSpPr txBox="1">
          <a:spLocks noChangeArrowheads="1"/>
        </xdr:cNvSpPr>
      </xdr:nvSpPr>
      <xdr:spPr bwMode="auto">
        <a:xfrm>
          <a:off x="5038725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023" name="Text Box 92">
          <a:extLst>
            <a:ext uri="{FF2B5EF4-FFF2-40B4-BE49-F238E27FC236}">
              <a16:creationId xmlns:a16="http://schemas.microsoft.com/office/drawing/2014/main" id="{DA2AB3F1-6EB0-4036-9134-A48E2F42895C}"/>
            </a:ext>
          </a:extLst>
        </xdr:cNvPr>
        <xdr:cNvSpPr txBox="1">
          <a:spLocks noChangeArrowheads="1"/>
        </xdr:cNvSpPr>
      </xdr:nvSpPr>
      <xdr:spPr bwMode="auto">
        <a:xfrm>
          <a:off x="5038725" y="417576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024" name="Text Box 219">
          <a:extLst>
            <a:ext uri="{FF2B5EF4-FFF2-40B4-BE49-F238E27FC236}">
              <a16:creationId xmlns:a16="http://schemas.microsoft.com/office/drawing/2014/main" id="{90C6668C-8A7F-4B4B-9A85-2F35E2AAFAC9}"/>
            </a:ext>
          </a:extLst>
        </xdr:cNvPr>
        <xdr:cNvSpPr txBox="1">
          <a:spLocks noChangeArrowheads="1"/>
        </xdr:cNvSpPr>
      </xdr:nvSpPr>
      <xdr:spPr bwMode="auto">
        <a:xfrm>
          <a:off x="5038725" y="417576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6651D59-FF29-4D57-8E36-466057D238AF}"/>
            </a:ext>
          </a:extLst>
        </xdr:cNvPr>
        <xdr:cNvSpPr txBox="1">
          <a:spLocks noChangeArrowheads="1"/>
        </xdr:cNvSpPr>
      </xdr:nvSpPr>
      <xdr:spPr bwMode="auto">
        <a:xfrm>
          <a:off x="0" y="3607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73DAEA76-8AF6-4404-A8D0-5AAD84404A74}"/>
            </a:ext>
          </a:extLst>
        </xdr:cNvPr>
        <xdr:cNvSpPr txBox="1">
          <a:spLocks noChangeArrowheads="1"/>
        </xdr:cNvSpPr>
      </xdr:nvSpPr>
      <xdr:spPr bwMode="auto">
        <a:xfrm>
          <a:off x="0" y="568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3EFF2512-585F-4DBE-B77C-77B1047CE1E5}"/>
            </a:ext>
          </a:extLst>
        </xdr:cNvPr>
        <xdr:cNvSpPr txBox="1">
          <a:spLocks noChangeArrowheads="1"/>
        </xdr:cNvSpPr>
      </xdr:nvSpPr>
      <xdr:spPr bwMode="auto">
        <a:xfrm>
          <a:off x="0" y="958215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C48BD807-AD66-4AE0-BFDA-7481CC348D9F}"/>
            </a:ext>
          </a:extLst>
        </xdr:cNvPr>
        <xdr:cNvSpPr txBox="1">
          <a:spLocks noChangeArrowheads="1"/>
        </xdr:cNvSpPr>
      </xdr:nvSpPr>
      <xdr:spPr bwMode="auto">
        <a:xfrm>
          <a:off x="0" y="96254455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3D3EEDD4-45B2-4ABF-94DF-CE6346E00409}"/>
            </a:ext>
          </a:extLst>
        </xdr:cNvPr>
        <xdr:cNvSpPr txBox="1">
          <a:spLocks noChangeArrowheads="1"/>
        </xdr:cNvSpPr>
      </xdr:nvSpPr>
      <xdr:spPr bwMode="auto">
        <a:xfrm>
          <a:off x="0" y="96687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BA4280B0-229A-46A3-ABB4-42EECFC6B139}"/>
            </a:ext>
          </a:extLst>
        </xdr:cNvPr>
        <xdr:cNvSpPr txBox="1">
          <a:spLocks noChangeArrowheads="1"/>
        </xdr:cNvSpPr>
      </xdr:nvSpPr>
      <xdr:spPr bwMode="auto">
        <a:xfrm>
          <a:off x="0" y="971203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8BD42E8F-0624-4B37-93BB-9DCD5F6D935C}"/>
            </a:ext>
          </a:extLst>
        </xdr:cNvPr>
        <xdr:cNvSpPr txBox="1">
          <a:spLocks noChangeArrowheads="1"/>
        </xdr:cNvSpPr>
      </xdr:nvSpPr>
      <xdr:spPr bwMode="auto">
        <a:xfrm>
          <a:off x="0" y="97553318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B981ECA4-83BA-427C-9804-318A0B2F25F7}"/>
            </a:ext>
          </a:extLst>
        </xdr:cNvPr>
        <xdr:cNvSpPr txBox="1">
          <a:spLocks noChangeArrowheads="1"/>
        </xdr:cNvSpPr>
      </xdr:nvSpPr>
      <xdr:spPr bwMode="auto">
        <a:xfrm>
          <a:off x="0" y="97986273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CA3619DA-A58A-49D7-AF46-F5D9585320ED}"/>
            </a:ext>
          </a:extLst>
        </xdr:cNvPr>
        <xdr:cNvSpPr txBox="1">
          <a:spLocks noChangeArrowheads="1"/>
        </xdr:cNvSpPr>
      </xdr:nvSpPr>
      <xdr:spPr bwMode="auto">
        <a:xfrm>
          <a:off x="0" y="984192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357C4ED2-9E8E-401E-8607-35E596C7C761}"/>
            </a:ext>
          </a:extLst>
        </xdr:cNvPr>
        <xdr:cNvSpPr txBox="1">
          <a:spLocks noChangeArrowheads="1"/>
        </xdr:cNvSpPr>
      </xdr:nvSpPr>
      <xdr:spPr bwMode="auto">
        <a:xfrm>
          <a:off x="0" y="98852182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2AF21993-BCC8-4EB7-8226-28C7FE666D16}"/>
            </a:ext>
          </a:extLst>
        </xdr:cNvPr>
        <xdr:cNvSpPr txBox="1">
          <a:spLocks noChangeArrowheads="1"/>
        </xdr:cNvSpPr>
      </xdr:nvSpPr>
      <xdr:spPr bwMode="auto">
        <a:xfrm>
          <a:off x="0" y="992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63236"/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2323C5C6-6EE2-4934-AFD2-C6A320B4136E}"/>
            </a:ext>
          </a:extLst>
        </xdr:cNvPr>
        <xdr:cNvSpPr txBox="1">
          <a:spLocks noChangeArrowheads="1"/>
        </xdr:cNvSpPr>
      </xdr:nvSpPr>
      <xdr:spPr bwMode="auto">
        <a:xfrm>
          <a:off x="0" y="99718091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533771B3-F10F-4962-A56D-4CB0421EFBBD}"/>
            </a:ext>
          </a:extLst>
        </xdr:cNvPr>
        <xdr:cNvSpPr txBox="1">
          <a:spLocks noChangeArrowheads="1"/>
        </xdr:cNvSpPr>
      </xdr:nvSpPr>
      <xdr:spPr bwMode="auto">
        <a:xfrm>
          <a:off x="0" y="10015104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1F5F01D0-AD3D-4F2A-9335-62BEDA6CD897}"/>
            </a:ext>
          </a:extLst>
        </xdr:cNvPr>
        <xdr:cNvSpPr txBox="1">
          <a:spLocks noChangeArrowheads="1"/>
        </xdr:cNvSpPr>
      </xdr:nvSpPr>
      <xdr:spPr bwMode="auto">
        <a:xfrm>
          <a:off x="0" y="100584000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AC39EC48-C680-40B0-AC8A-8E314938BCFF}"/>
            </a:ext>
          </a:extLst>
        </xdr:cNvPr>
        <xdr:cNvSpPr txBox="1">
          <a:spLocks noChangeArrowheads="1"/>
        </xdr:cNvSpPr>
      </xdr:nvSpPr>
      <xdr:spPr bwMode="auto">
        <a:xfrm>
          <a:off x="0" y="10101695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AA3C1BDE-4EC1-4DBC-A64A-3E76583FC0BA}"/>
            </a:ext>
          </a:extLst>
        </xdr:cNvPr>
        <xdr:cNvSpPr txBox="1">
          <a:spLocks noChangeArrowheads="1"/>
        </xdr:cNvSpPr>
      </xdr:nvSpPr>
      <xdr:spPr bwMode="auto">
        <a:xfrm>
          <a:off x="0" y="10534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1" name="Text Box 48">
          <a:extLst>
            <a:ext uri="{FF2B5EF4-FFF2-40B4-BE49-F238E27FC236}">
              <a16:creationId xmlns:a16="http://schemas.microsoft.com/office/drawing/2014/main" id="{036A2F86-4002-40F1-A7E6-0B0AD84BC315}"/>
            </a:ext>
          </a:extLst>
        </xdr:cNvPr>
        <xdr:cNvSpPr txBox="1">
          <a:spLocks noChangeArrowheads="1"/>
        </xdr:cNvSpPr>
      </xdr:nvSpPr>
      <xdr:spPr bwMode="auto">
        <a:xfrm>
          <a:off x="1541318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2" name="Text Box 49">
          <a:extLst>
            <a:ext uri="{FF2B5EF4-FFF2-40B4-BE49-F238E27FC236}">
              <a16:creationId xmlns:a16="http://schemas.microsoft.com/office/drawing/2014/main" id="{115336B6-C447-4F8F-A818-AED9174939FB}"/>
            </a:ext>
          </a:extLst>
        </xdr:cNvPr>
        <xdr:cNvSpPr txBox="1">
          <a:spLocks noChangeArrowheads="1"/>
        </xdr:cNvSpPr>
      </xdr:nvSpPr>
      <xdr:spPr bwMode="auto">
        <a:xfrm>
          <a:off x="1541318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3" name="Text Box 50">
          <a:extLst>
            <a:ext uri="{FF2B5EF4-FFF2-40B4-BE49-F238E27FC236}">
              <a16:creationId xmlns:a16="http://schemas.microsoft.com/office/drawing/2014/main" id="{94853383-6A2D-4112-ADDD-8C641AEA0866}"/>
            </a:ext>
          </a:extLst>
        </xdr:cNvPr>
        <xdr:cNvSpPr txBox="1">
          <a:spLocks noChangeArrowheads="1"/>
        </xdr:cNvSpPr>
      </xdr:nvSpPr>
      <xdr:spPr bwMode="auto">
        <a:xfrm>
          <a:off x="1541318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4" name="Text Box 51">
          <a:extLst>
            <a:ext uri="{FF2B5EF4-FFF2-40B4-BE49-F238E27FC236}">
              <a16:creationId xmlns:a16="http://schemas.microsoft.com/office/drawing/2014/main" id="{7A2E3E85-831E-44AE-B0D5-3E23DE7E0469}"/>
            </a:ext>
          </a:extLst>
        </xdr:cNvPr>
        <xdr:cNvSpPr txBox="1">
          <a:spLocks noChangeArrowheads="1"/>
        </xdr:cNvSpPr>
      </xdr:nvSpPr>
      <xdr:spPr bwMode="auto">
        <a:xfrm>
          <a:off x="1541318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5" name="Text Box 52">
          <a:extLst>
            <a:ext uri="{FF2B5EF4-FFF2-40B4-BE49-F238E27FC236}">
              <a16:creationId xmlns:a16="http://schemas.microsoft.com/office/drawing/2014/main" id="{C6AA86B3-4892-4592-9767-AE7C1E83232F}"/>
            </a:ext>
          </a:extLst>
        </xdr:cNvPr>
        <xdr:cNvSpPr txBox="1">
          <a:spLocks noChangeArrowheads="1"/>
        </xdr:cNvSpPr>
      </xdr:nvSpPr>
      <xdr:spPr bwMode="auto">
        <a:xfrm>
          <a:off x="1541318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46" name="Text Box 53">
          <a:extLst>
            <a:ext uri="{FF2B5EF4-FFF2-40B4-BE49-F238E27FC236}">
              <a16:creationId xmlns:a16="http://schemas.microsoft.com/office/drawing/2014/main" id="{52C158C9-2EF6-4AE3-930C-FD95094B1168}"/>
            </a:ext>
          </a:extLst>
        </xdr:cNvPr>
        <xdr:cNvSpPr txBox="1">
          <a:spLocks noChangeArrowheads="1"/>
        </xdr:cNvSpPr>
      </xdr:nvSpPr>
      <xdr:spPr bwMode="auto">
        <a:xfrm>
          <a:off x="1541318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7" name="Text Box 54">
          <a:extLst>
            <a:ext uri="{FF2B5EF4-FFF2-40B4-BE49-F238E27FC236}">
              <a16:creationId xmlns:a16="http://schemas.microsoft.com/office/drawing/2014/main" id="{3D31AC54-2D39-45E9-96F0-AFA10037FCF7}"/>
            </a:ext>
          </a:extLst>
        </xdr:cNvPr>
        <xdr:cNvSpPr txBox="1">
          <a:spLocks noChangeArrowheads="1"/>
        </xdr:cNvSpPr>
      </xdr:nvSpPr>
      <xdr:spPr bwMode="auto">
        <a:xfrm>
          <a:off x="1541318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48" name="Text Box 55">
          <a:extLst>
            <a:ext uri="{FF2B5EF4-FFF2-40B4-BE49-F238E27FC236}">
              <a16:creationId xmlns:a16="http://schemas.microsoft.com/office/drawing/2014/main" id="{B1E1DCB5-4DDD-4564-810B-B4DD9B25BC03}"/>
            </a:ext>
          </a:extLst>
        </xdr:cNvPr>
        <xdr:cNvSpPr txBox="1">
          <a:spLocks noChangeArrowheads="1"/>
        </xdr:cNvSpPr>
      </xdr:nvSpPr>
      <xdr:spPr bwMode="auto">
        <a:xfrm>
          <a:off x="1541318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9" name="Text Box 56">
          <a:extLst>
            <a:ext uri="{FF2B5EF4-FFF2-40B4-BE49-F238E27FC236}">
              <a16:creationId xmlns:a16="http://schemas.microsoft.com/office/drawing/2014/main" id="{78441031-C214-482A-8C17-FEA8F090530A}"/>
            </a:ext>
          </a:extLst>
        </xdr:cNvPr>
        <xdr:cNvSpPr txBox="1">
          <a:spLocks noChangeArrowheads="1"/>
        </xdr:cNvSpPr>
      </xdr:nvSpPr>
      <xdr:spPr bwMode="auto">
        <a:xfrm>
          <a:off x="1541318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50" name="Text Box 57">
          <a:extLst>
            <a:ext uri="{FF2B5EF4-FFF2-40B4-BE49-F238E27FC236}">
              <a16:creationId xmlns:a16="http://schemas.microsoft.com/office/drawing/2014/main" id="{23FAAA76-EDA7-47E4-B77D-91BC6E64CC7D}"/>
            </a:ext>
          </a:extLst>
        </xdr:cNvPr>
        <xdr:cNvSpPr txBox="1">
          <a:spLocks noChangeArrowheads="1"/>
        </xdr:cNvSpPr>
      </xdr:nvSpPr>
      <xdr:spPr bwMode="auto">
        <a:xfrm>
          <a:off x="1541318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1" name="Text Box 58">
          <a:extLst>
            <a:ext uri="{FF2B5EF4-FFF2-40B4-BE49-F238E27FC236}">
              <a16:creationId xmlns:a16="http://schemas.microsoft.com/office/drawing/2014/main" id="{5A97ECC8-BD04-42BA-805B-C36615EA811A}"/>
            </a:ext>
          </a:extLst>
        </xdr:cNvPr>
        <xdr:cNvSpPr txBox="1">
          <a:spLocks noChangeArrowheads="1"/>
        </xdr:cNvSpPr>
      </xdr:nvSpPr>
      <xdr:spPr bwMode="auto">
        <a:xfrm>
          <a:off x="1541318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2" name="Text Box 59">
          <a:extLst>
            <a:ext uri="{FF2B5EF4-FFF2-40B4-BE49-F238E27FC236}">
              <a16:creationId xmlns:a16="http://schemas.microsoft.com/office/drawing/2014/main" id="{C001E9E4-719B-448E-BB3A-2C3D00EE7934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3" name="Text Box 60">
          <a:extLst>
            <a:ext uri="{FF2B5EF4-FFF2-40B4-BE49-F238E27FC236}">
              <a16:creationId xmlns:a16="http://schemas.microsoft.com/office/drawing/2014/main" id="{F9AD5539-29DB-4E11-AC5B-BB3E5DCEDD83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4" name="Text Box 61">
          <a:extLst>
            <a:ext uri="{FF2B5EF4-FFF2-40B4-BE49-F238E27FC236}">
              <a16:creationId xmlns:a16="http://schemas.microsoft.com/office/drawing/2014/main" id="{3C9AA791-E928-4305-8920-CCD9F61441A6}"/>
            </a:ext>
          </a:extLst>
        </xdr:cNvPr>
        <xdr:cNvSpPr txBox="1">
          <a:spLocks noChangeArrowheads="1"/>
        </xdr:cNvSpPr>
      </xdr:nvSpPr>
      <xdr:spPr bwMode="auto">
        <a:xfrm>
          <a:off x="1541318" y="3975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5" name="Text Box 62">
          <a:extLst>
            <a:ext uri="{FF2B5EF4-FFF2-40B4-BE49-F238E27FC236}">
              <a16:creationId xmlns:a16="http://schemas.microsoft.com/office/drawing/2014/main" id="{27A53274-D5CF-4265-8534-486DF9DF856B}"/>
            </a:ext>
          </a:extLst>
        </xdr:cNvPr>
        <xdr:cNvSpPr txBox="1">
          <a:spLocks noChangeArrowheads="1"/>
        </xdr:cNvSpPr>
      </xdr:nvSpPr>
      <xdr:spPr bwMode="auto">
        <a:xfrm>
          <a:off x="1541318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6" name="Text Box 64">
          <a:extLst>
            <a:ext uri="{FF2B5EF4-FFF2-40B4-BE49-F238E27FC236}">
              <a16:creationId xmlns:a16="http://schemas.microsoft.com/office/drawing/2014/main" id="{DEA0AD79-DDDB-40FD-8E01-76A8B43BF0AC}"/>
            </a:ext>
          </a:extLst>
        </xdr:cNvPr>
        <xdr:cNvSpPr txBox="1">
          <a:spLocks noChangeArrowheads="1"/>
        </xdr:cNvSpPr>
      </xdr:nvSpPr>
      <xdr:spPr bwMode="auto">
        <a:xfrm>
          <a:off x="1541318" y="8110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57" name="Text Box 67">
          <a:extLst>
            <a:ext uri="{FF2B5EF4-FFF2-40B4-BE49-F238E27FC236}">
              <a16:creationId xmlns:a16="http://schemas.microsoft.com/office/drawing/2014/main" id="{4C0C37BA-E3F1-448D-A7B9-40E463FFC650}"/>
            </a:ext>
          </a:extLst>
        </xdr:cNvPr>
        <xdr:cNvSpPr txBox="1">
          <a:spLocks noChangeArrowheads="1"/>
        </xdr:cNvSpPr>
      </xdr:nvSpPr>
      <xdr:spPr bwMode="auto">
        <a:xfrm>
          <a:off x="1541318" y="8239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8" name="Text Box 68">
          <a:extLst>
            <a:ext uri="{FF2B5EF4-FFF2-40B4-BE49-F238E27FC236}">
              <a16:creationId xmlns:a16="http://schemas.microsoft.com/office/drawing/2014/main" id="{14A6F1B8-A310-4E30-8845-83BE01068B27}"/>
            </a:ext>
          </a:extLst>
        </xdr:cNvPr>
        <xdr:cNvSpPr txBox="1">
          <a:spLocks noChangeArrowheads="1"/>
        </xdr:cNvSpPr>
      </xdr:nvSpPr>
      <xdr:spPr bwMode="auto">
        <a:xfrm>
          <a:off x="1541318" y="8261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9" name="Text Box 73">
          <a:extLst>
            <a:ext uri="{FF2B5EF4-FFF2-40B4-BE49-F238E27FC236}">
              <a16:creationId xmlns:a16="http://schemas.microsoft.com/office/drawing/2014/main" id="{9D499FDF-2C13-4A8D-8267-23BCDD38FDC4}"/>
            </a:ext>
          </a:extLst>
        </xdr:cNvPr>
        <xdr:cNvSpPr txBox="1">
          <a:spLocks noChangeArrowheads="1"/>
        </xdr:cNvSpPr>
      </xdr:nvSpPr>
      <xdr:spPr bwMode="auto">
        <a:xfrm>
          <a:off x="1541318" y="84997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0" name="Text Box 74">
          <a:extLst>
            <a:ext uri="{FF2B5EF4-FFF2-40B4-BE49-F238E27FC236}">
              <a16:creationId xmlns:a16="http://schemas.microsoft.com/office/drawing/2014/main" id="{4210F343-8474-4146-829D-3BA0C747A75A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1" name="Text Box 75">
          <a:extLst>
            <a:ext uri="{FF2B5EF4-FFF2-40B4-BE49-F238E27FC236}">
              <a16:creationId xmlns:a16="http://schemas.microsoft.com/office/drawing/2014/main" id="{E985F044-6125-444B-A387-0FA4304B1AC6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2" name="Text Box 76">
          <a:extLst>
            <a:ext uri="{FF2B5EF4-FFF2-40B4-BE49-F238E27FC236}">
              <a16:creationId xmlns:a16="http://schemas.microsoft.com/office/drawing/2014/main" id="{C363D233-9E2D-41B1-88AF-1BA61F7CD770}"/>
            </a:ext>
          </a:extLst>
        </xdr:cNvPr>
        <xdr:cNvSpPr txBox="1">
          <a:spLocks noChangeArrowheads="1"/>
        </xdr:cNvSpPr>
      </xdr:nvSpPr>
      <xdr:spPr bwMode="auto">
        <a:xfrm>
          <a:off x="1541318" y="8954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063" name="Text Box 77">
          <a:extLst>
            <a:ext uri="{FF2B5EF4-FFF2-40B4-BE49-F238E27FC236}">
              <a16:creationId xmlns:a16="http://schemas.microsoft.com/office/drawing/2014/main" id="{DAF1F0EC-D917-49BF-9076-59D674B582B4}"/>
            </a:ext>
          </a:extLst>
        </xdr:cNvPr>
        <xdr:cNvSpPr txBox="1">
          <a:spLocks noChangeArrowheads="1"/>
        </xdr:cNvSpPr>
      </xdr:nvSpPr>
      <xdr:spPr bwMode="auto">
        <a:xfrm>
          <a:off x="1541318" y="10296525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4" name="Text Box 78">
          <a:extLst>
            <a:ext uri="{FF2B5EF4-FFF2-40B4-BE49-F238E27FC236}">
              <a16:creationId xmlns:a16="http://schemas.microsoft.com/office/drawing/2014/main" id="{5506F709-9F4E-4B02-970D-6D14710D57F2}"/>
            </a:ext>
          </a:extLst>
        </xdr:cNvPr>
        <xdr:cNvSpPr txBox="1">
          <a:spLocks noChangeArrowheads="1"/>
        </xdr:cNvSpPr>
      </xdr:nvSpPr>
      <xdr:spPr bwMode="auto">
        <a:xfrm>
          <a:off x="1541318" y="15941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5" name="Text Box 79">
          <a:extLst>
            <a:ext uri="{FF2B5EF4-FFF2-40B4-BE49-F238E27FC236}">
              <a16:creationId xmlns:a16="http://schemas.microsoft.com/office/drawing/2014/main" id="{BCA3D267-5BF2-4394-A729-A434A80F4398}"/>
            </a:ext>
          </a:extLst>
        </xdr:cNvPr>
        <xdr:cNvSpPr txBox="1">
          <a:spLocks noChangeArrowheads="1"/>
        </xdr:cNvSpPr>
      </xdr:nvSpPr>
      <xdr:spPr bwMode="auto">
        <a:xfrm>
          <a:off x="1541318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6" name="Text Box 80">
          <a:extLst>
            <a:ext uri="{FF2B5EF4-FFF2-40B4-BE49-F238E27FC236}">
              <a16:creationId xmlns:a16="http://schemas.microsoft.com/office/drawing/2014/main" id="{C5BC08BA-9BCF-44BA-ADBA-B530EA8710A9}"/>
            </a:ext>
          </a:extLst>
        </xdr:cNvPr>
        <xdr:cNvSpPr txBox="1">
          <a:spLocks noChangeArrowheads="1"/>
        </xdr:cNvSpPr>
      </xdr:nvSpPr>
      <xdr:spPr bwMode="auto">
        <a:xfrm>
          <a:off x="1541318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7" name="Text Box 81">
          <a:extLst>
            <a:ext uri="{FF2B5EF4-FFF2-40B4-BE49-F238E27FC236}">
              <a16:creationId xmlns:a16="http://schemas.microsoft.com/office/drawing/2014/main" id="{2ED4BF7D-BBF0-4E3B-8288-BDA522F746FC}"/>
            </a:ext>
          </a:extLst>
        </xdr:cNvPr>
        <xdr:cNvSpPr txBox="1">
          <a:spLocks noChangeArrowheads="1"/>
        </xdr:cNvSpPr>
      </xdr:nvSpPr>
      <xdr:spPr bwMode="auto">
        <a:xfrm>
          <a:off x="1541318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8" name="Text Box 82">
          <a:extLst>
            <a:ext uri="{FF2B5EF4-FFF2-40B4-BE49-F238E27FC236}">
              <a16:creationId xmlns:a16="http://schemas.microsoft.com/office/drawing/2014/main" id="{989A6A66-0B72-4A7B-BA49-22AC8B6B9623}"/>
            </a:ext>
          </a:extLst>
        </xdr:cNvPr>
        <xdr:cNvSpPr txBox="1">
          <a:spLocks noChangeArrowheads="1"/>
        </xdr:cNvSpPr>
      </xdr:nvSpPr>
      <xdr:spPr bwMode="auto">
        <a:xfrm>
          <a:off x="1541318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9" name="Text Box 83">
          <a:extLst>
            <a:ext uri="{FF2B5EF4-FFF2-40B4-BE49-F238E27FC236}">
              <a16:creationId xmlns:a16="http://schemas.microsoft.com/office/drawing/2014/main" id="{A3C3F71E-A2E5-4E51-B347-5B1886FD3DE0}"/>
            </a:ext>
          </a:extLst>
        </xdr:cNvPr>
        <xdr:cNvSpPr txBox="1">
          <a:spLocks noChangeArrowheads="1"/>
        </xdr:cNvSpPr>
      </xdr:nvSpPr>
      <xdr:spPr bwMode="auto">
        <a:xfrm>
          <a:off x="1541318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70" name="Text Box 84">
          <a:extLst>
            <a:ext uri="{FF2B5EF4-FFF2-40B4-BE49-F238E27FC236}">
              <a16:creationId xmlns:a16="http://schemas.microsoft.com/office/drawing/2014/main" id="{48BAC437-998B-4C44-95BC-BE365AA5B7E5}"/>
            </a:ext>
          </a:extLst>
        </xdr:cNvPr>
        <xdr:cNvSpPr txBox="1">
          <a:spLocks noChangeArrowheads="1"/>
        </xdr:cNvSpPr>
      </xdr:nvSpPr>
      <xdr:spPr bwMode="auto">
        <a:xfrm>
          <a:off x="1541318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1" name="Text Box 85">
          <a:extLst>
            <a:ext uri="{FF2B5EF4-FFF2-40B4-BE49-F238E27FC236}">
              <a16:creationId xmlns:a16="http://schemas.microsoft.com/office/drawing/2014/main" id="{C9605704-602D-4723-AFFE-CC91B71BC04D}"/>
            </a:ext>
          </a:extLst>
        </xdr:cNvPr>
        <xdr:cNvSpPr txBox="1">
          <a:spLocks noChangeArrowheads="1"/>
        </xdr:cNvSpPr>
      </xdr:nvSpPr>
      <xdr:spPr bwMode="auto">
        <a:xfrm>
          <a:off x="1541318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72" name="Text Box 86">
          <a:extLst>
            <a:ext uri="{FF2B5EF4-FFF2-40B4-BE49-F238E27FC236}">
              <a16:creationId xmlns:a16="http://schemas.microsoft.com/office/drawing/2014/main" id="{80A871B5-F0C1-4541-B1F5-D7F7FA9F07D1}"/>
            </a:ext>
          </a:extLst>
        </xdr:cNvPr>
        <xdr:cNvSpPr txBox="1">
          <a:spLocks noChangeArrowheads="1"/>
        </xdr:cNvSpPr>
      </xdr:nvSpPr>
      <xdr:spPr bwMode="auto">
        <a:xfrm>
          <a:off x="1541318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3" name="Text Box 87">
          <a:extLst>
            <a:ext uri="{FF2B5EF4-FFF2-40B4-BE49-F238E27FC236}">
              <a16:creationId xmlns:a16="http://schemas.microsoft.com/office/drawing/2014/main" id="{3F5E3399-CD6F-4E66-BD28-FA6757B63D86}"/>
            </a:ext>
          </a:extLst>
        </xdr:cNvPr>
        <xdr:cNvSpPr txBox="1">
          <a:spLocks noChangeArrowheads="1"/>
        </xdr:cNvSpPr>
      </xdr:nvSpPr>
      <xdr:spPr bwMode="auto">
        <a:xfrm>
          <a:off x="1541318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74" name="Text Box 88">
          <a:extLst>
            <a:ext uri="{FF2B5EF4-FFF2-40B4-BE49-F238E27FC236}">
              <a16:creationId xmlns:a16="http://schemas.microsoft.com/office/drawing/2014/main" id="{DEFC621C-F429-48FD-BD05-262F39D76C51}"/>
            </a:ext>
          </a:extLst>
        </xdr:cNvPr>
        <xdr:cNvSpPr txBox="1">
          <a:spLocks noChangeArrowheads="1"/>
        </xdr:cNvSpPr>
      </xdr:nvSpPr>
      <xdr:spPr bwMode="auto">
        <a:xfrm>
          <a:off x="1541318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5" name="Text Box 89">
          <a:extLst>
            <a:ext uri="{FF2B5EF4-FFF2-40B4-BE49-F238E27FC236}">
              <a16:creationId xmlns:a16="http://schemas.microsoft.com/office/drawing/2014/main" id="{CEB56F06-D6EF-4EBE-81DF-158CD5778527}"/>
            </a:ext>
          </a:extLst>
        </xdr:cNvPr>
        <xdr:cNvSpPr txBox="1">
          <a:spLocks noChangeArrowheads="1"/>
        </xdr:cNvSpPr>
      </xdr:nvSpPr>
      <xdr:spPr bwMode="auto">
        <a:xfrm>
          <a:off x="1541318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6" name="Text Box 90">
          <a:extLst>
            <a:ext uri="{FF2B5EF4-FFF2-40B4-BE49-F238E27FC236}">
              <a16:creationId xmlns:a16="http://schemas.microsoft.com/office/drawing/2014/main" id="{32C05FAB-8087-4A85-8128-E3306A128176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7" name="Text Box 91">
          <a:extLst>
            <a:ext uri="{FF2B5EF4-FFF2-40B4-BE49-F238E27FC236}">
              <a16:creationId xmlns:a16="http://schemas.microsoft.com/office/drawing/2014/main" id="{6CEE6AAA-1D0D-4024-9810-F46EDB865055}"/>
            </a:ext>
          </a:extLst>
        </xdr:cNvPr>
        <xdr:cNvSpPr txBox="1">
          <a:spLocks noChangeArrowheads="1"/>
        </xdr:cNvSpPr>
      </xdr:nvSpPr>
      <xdr:spPr bwMode="auto">
        <a:xfrm>
          <a:off x="1541318" y="3932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78" name="Text Box 92">
          <a:extLst>
            <a:ext uri="{FF2B5EF4-FFF2-40B4-BE49-F238E27FC236}">
              <a16:creationId xmlns:a16="http://schemas.microsoft.com/office/drawing/2014/main" id="{DB6CB15B-41F2-4C3F-A968-ACFA21D48106}"/>
            </a:ext>
          </a:extLst>
        </xdr:cNvPr>
        <xdr:cNvSpPr txBox="1">
          <a:spLocks noChangeArrowheads="1"/>
        </xdr:cNvSpPr>
      </xdr:nvSpPr>
      <xdr:spPr bwMode="auto">
        <a:xfrm>
          <a:off x="1541318" y="60102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9" name="Text Box 94">
          <a:extLst>
            <a:ext uri="{FF2B5EF4-FFF2-40B4-BE49-F238E27FC236}">
              <a16:creationId xmlns:a16="http://schemas.microsoft.com/office/drawing/2014/main" id="{9E1779F7-D58B-4435-B5E3-7A676D2FD0F6}"/>
            </a:ext>
          </a:extLst>
        </xdr:cNvPr>
        <xdr:cNvSpPr txBox="1">
          <a:spLocks noChangeArrowheads="1"/>
        </xdr:cNvSpPr>
      </xdr:nvSpPr>
      <xdr:spPr bwMode="auto">
        <a:xfrm>
          <a:off x="1541318" y="8045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0" name="Text Box 95">
          <a:extLst>
            <a:ext uri="{FF2B5EF4-FFF2-40B4-BE49-F238E27FC236}">
              <a16:creationId xmlns:a16="http://schemas.microsoft.com/office/drawing/2014/main" id="{477E46E1-3B59-4060-A5A2-86DE959E8143}"/>
            </a:ext>
          </a:extLst>
        </xdr:cNvPr>
        <xdr:cNvSpPr txBox="1">
          <a:spLocks noChangeArrowheads="1"/>
        </xdr:cNvSpPr>
      </xdr:nvSpPr>
      <xdr:spPr bwMode="auto">
        <a:xfrm>
          <a:off x="1541318" y="8110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081" name="Text Box 96">
          <a:extLst>
            <a:ext uri="{FF2B5EF4-FFF2-40B4-BE49-F238E27FC236}">
              <a16:creationId xmlns:a16="http://schemas.microsoft.com/office/drawing/2014/main" id="{7CC3049A-EB46-4791-9B2F-67DF2755B59D}"/>
            </a:ext>
          </a:extLst>
        </xdr:cNvPr>
        <xdr:cNvSpPr txBox="1">
          <a:spLocks noChangeArrowheads="1"/>
        </xdr:cNvSpPr>
      </xdr:nvSpPr>
      <xdr:spPr bwMode="auto">
        <a:xfrm>
          <a:off x="1541318" y="8153400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2" name="Text Box 97">
          <a:extLst>
            <a:ext uri="{FF2B5EF4-FFF2-40B4-BE49-F238E27FC236}">
              <a16:creationId xmlns:a16="http://schemas.microsoft.com/office/drawing/2014/main" id="{4B5BD5E7-29E5-4E3F-96F6-173F31C1F802}"/>
            </a:ext>
          </a:extLst>
        </xdr:cNvPr>
        <xdr:cNvSpPr txBox="1">
          <a:spLocks noChangeArrowheads="1"/>
        </xdr:cNvSpPr>
      </xdr:nvSpPr>
      <xdr:spPr bwMode="auto">
        <a:xfrm>
          <a:off x="1541318" y="8196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83" name="Text Box 98">
          <a:extLst>
            <a:ext uri="{FF2B5EF4-FFF2-40B4-BE49-F238E27FC236}">
              <a16:creationId xmlns:a16="http://schemas.microsoft.com/office/drawing/2014/main" id="{4C87EC16-B253-4FE1-A59D-3AE2C54EFBAA}"/>
            </a:ext>
          </a:extLst>
        </xdr:cNvPr>
        <xdr:cNvSpPr txBox="1">
          <a:spLocks noChangeArrowheads="1"/>
        </xdr:cNvSpPr>
      </xdr:nvSpPr>
      <xdr:spPr bwMode="auto">
        <a:xfrm>
          <a:off x="1541318" y="8239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4" name="Text Box 99">
          <a:extLst>
            <a:ext uri="{FF2B5EF4-FFF2-40B4-BE49-F238E27FC236}">
              <a16:creationId xmlns:a16="http://schemas.microsoft.com/office/drawing/2014/main" id="{681EE7B3-3F97-4C83-81F1-B1C698CAB6DC}"/>
            </a:ext>
          </a:extLst>
        </xdr:cNvPr>
        <xdr:cNvSpPr txBox="1">
          <a:spLocks noChangeArrowheads="1"/>
        </xdr:cNvSpPr>
      </xdr:nvSpPr>
      <xdr:spPr bwMode="auto">
        <a:xfrm>
          <a:off x="1541318" y="8261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85" name="Text Box 100">
          <a:extLst>
            <a:ext uri="{FF2B5EF4-FFF2-40B4-BE49-F238E27FC236}">
              <a16:creationId xmlns:a16="http://schemas.microsoft.com/office/drawing/2014/main" id="{05C23AF9-F000-4E8B-B8A7-5AFBD46D118C}"/>
            </a:ext>
          </a:extLst>
        </xdr:cNvPr>
        <xdr:cNvSpPr txBox="1">
          <a:spLocks noChangeArrowheads="1"/>
        </xdr:cNvSpPr>
      </xdr:nvSpPr>
      <xdr:spPr bwMode="auto">
        <a:xfrm>
          <a:off x="1541318" y="83265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6" name="Text Box 101">
          <a:extLst>
            <a:ext uri="{FF2B5EF4-FFF2-40B4-BE49-F238E27FC236}">
              <a16:creationId xmlns:a16="http://schemas.microsoft.com/office/drawing/2014/main" id="{7F930CA5-C62B-47D7-AC09-2ACFB64CDC46}"/>
            </a:ext>
          </a:extLst>
        </xdr:cNvPr>
        <xdr:cNvSpPr txBox="1">
          <a:spLocks noChangeArrowheads="1"/>
        </xdr:cNvSpPr>
      </xdr:nvSpPr>
      <xdr:spPr bwMode="auto">
        <a:xfrm>
          <a:off x="1541318" y="8348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87" name="Text Box 102">
          <a:extLst>
            <a:ext uri="{FF2B5EF4-FFF2-40B4-BE49-F238E27FC236}">
              <a16:creationId xmlns:a16="http://schemas.microsoft.com/office/drawing/2014/main" id="{4CE6C355-BC49-4BD6-B9FA-37D8659C21FD}"/>
            </a:ext>
          </a:extLst>
        </xdr:cNvPr>
        <xdr:cNvSpPr txBox="1">
          <a:spLocks noChangeArrowheads="1"/>
        </xdr:cNvSpPr>
      </xdr:nvSpPr>
      <xdr:spPr bwMode="auto">
        <a:xfrm>
          <a:off x="1541318" y="84131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8" name="Text Box 103">
          <a:extLst>
            <a:ext uri="{FF2B5EF4-FFF2-40B4-BE49-F238E27FC236}">
              <a16:creationId xmlns:a16="http://schemas.microsoft.com/office/drawing/2014/main" id="{14CDB9F6-1C62-4015-A8EE-39DBE57195B5}"/>
            </a:ext>
          </a:extLst>
        </xdr:cNvPr>
        <xdr:cNvSpPr txBox="1">
          <a:spLocks noChangeArrowheads="1"/>
        </xdr:cNvSpPr>
      </xdr:nvSpPr>
      <xdr:spPr bwMode="auto">
        <a:xfrm>
          <a:off x="1541318" y="84564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9" name="Text Box 104">
          <a:extLst>
            <a:ext uri="{FF2B5EF4-FFF2-40B4-BE49-F238E27FC236}">
              <a16:creationId xmlns:a16="http://schemas.microsoft.com/office/drawing/2014/main" id="{86EE679B-55F4-4BD6-954D-295AFC4046BF}"/>
            </a:ext>
          </a:extLst>
        </xdr:cNvPr>
        <xdr:cNvSpPr txBox="1">
          <a:spLocks noChangeArrowheads="1"/>
        </xdr:cNvSpPr>
      </xdr:nvSpPr>
      <xdr:spPr bwMode="auto">
        <a:xfrm>
          <a:off x="1541318" y="84997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0" name="Text Box 105">
          <a:extLst>
            <a:ext uri="{FF2B5EF4-FFF2-40B4-BE49-F238E27FC236}">
              <a16:creationId xmlns:a16="http://schemas.microsoft.com/office/drawing/2014/main" id="{3B46652C-DE8E-4D60-9099-B215E4BF3C74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91" name="Text Box 106">
          <a:extLst>
            <a:ext uri="{FF2B5EF4-FFF2-40B4-BE49-F238E27FC236}">
              <a16:creationId xmlns:a16="http://schemas.microsoft.com/office/drawing/2014/main" id="{26718349-B2B8-403D-99A4-DB02816EBB0E}"/>
            </a:ext>
          </a:extLst>
        </xdr:cNvPr>
        <xdr:cNvSpPr txBox="1">
          <a:spLocks noChangeArrowheads="1"/>
        </xdr:cNvSpPr>
      </xdr:nvSpPr>
      <xdr:spPr bwMode="auto">
        <a:xfrm>
          <a:off x="1541318" y="8911070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092" name="Text Box 107">
          <a:extLst>
            <a:ext uri="{FF2B5EF4-FFF2-40B4-BE49-F238E27FC236}">
              <a16:creationId xmlns:a16="http://schemas.microsoft.com/office/drawing/2014/main" id="{C82F4A51-506A-4C1D-836A-4010EFF21AAC}"/>
            </a:ext>
          </a:extLst>
        </xdr:cNvPr>
        <xdr:cNvSpPr txBox="1">
          <a:spLocks noChangeArrowheads="1"/>
        </xdr:cNvSpPr>
      </xdr:nvSpPr>
      <xdr:spPr bwMode="auto">
        <a:xfrm>
          <a:off x="1541318" y="10253229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93" name="Text Box 108">
          <a:extLst>
            <a:ext uri="{FF2B5EF4-FFF2-40B4-BE49-F238E27FC236}">
              <a16:creationId xmlns:a16="http://schemas.microsoft.com/office/drawing/2014/main" id="{CD3C876F-9789-4E85-9596-7FB71DF03CB3}"/>
            </a:ext>
          </a:extLst>
        </xdr:cNvPr>
        <xdr:cNvSpPr txBox="1">
          <a:spLocks noChangeArrowheads="1"/>
        </xdr:cNvSpPr>
      </xdr:nvSpPr>
      <xdr:spPr bwMode="auto">
        <a:xfrm>
          <a:off x="1541318" y="1615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4" name="Text Box 109">
          <a:extLst>
            <a:ext uri="{FF2B5EF4-FFF2-40B4-BE49-F238E27FC236}">
              <a16:creationId xmlns:a16="http://schemas.microsoft.com/office/drawing/2014/main" id="{9ED2811A-4C8D-4CB1-BAED-5EFB57B71E68}"/>
            </a:ext>
          </a:extLst>
        </xdr:cNvPr>
        <xdr:cNvSpPr txBox="1">
          <a:spLocks noChangeArrowheads="1"/>
        </xdr:cNvSpPr>
      </xdr:nvSpPr>
      <xdr:spPr bwMode="auto">
        <a:xfrm>
          <a:off x="1541318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5" name="Text Box 110">
          <a:extLst>
            <a:ext uri="{FF2B5EF4-FFF2-40B4-BE49-F238E27FC236}">
              <a16:creationId xmlns:a16="http://schemas.microsoft.com/office/drawing/2014/main" id="{F6F7F941-A006-4CFA-8985-FFA552FBFECE}"/>
            </a:ext>
          </a:extLst>
        </xdr:cNvPr>
        <xdr:cNvSpPr txBox="1">
          <a:spLocks noChangeArrowheads="1"/>
        </xdr:cNvSpPr>
      </xdr:nvSpPr>
      <xdr:spPr bwMode="auto">
        <a:xfrm>
          <a:off x="1541318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96" name="Text Box 111">
          <a:extLst>
            <a:ext uri="{FF2B5EF4-FFF2-40B4-BE49-F238E27FC236}">
              <a16:creationId xmlns:a16="http://schemas.microsoft.com/office/drawing/2014/main" id="{12BA31D7-7159-4FD9-9F70-7FEC8CFDE992}"/>
            </a:ext>
          </a:extLst>
        </xdr:cNvPr>
        <xdr:cNvSpPr txBox="1">
          <a:spLocks noChangeArrowheads="1"/>
        </xdr:cNvSpPr>
      </xdr:nvSpPr>
      <xdr:spPr bwMode="auto">
        <a:xfrm>
          <a:off x="1541318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97" name="Text Box 112">
          <a:extLst>
            <a:ext uri="{FF2B5EF4-FFF2-40B4-BE49-F238E27FC236}">
              <a16:creationId xmlns:a16="http://schemas.microsoft.com/office/drawing/2014/main" id="{8615AE9E-000D-4C5C-90D3-8A4F4A334D11}"/>
            </a:ext>
          </a:extLst>
        </xdr:cNvPr>
        <xdr:cNvSpPr txBox="1">
          <a:spLocks noChangeArrowheads="1"/>
        </xdr:cNvSpPr>
      </xdr:nvSpPr>
      <xdr:spPr bwMode="auto">
        <a:xfrm>
          <a:off x="1541318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8" name="Text Box 113">
          <a:extLst>
            <a:ext uri="{FF2B5EF4-FFF2-40B4-BE49-F238E27FC236}">
              <a16:creationId xmlns:a16="http://schemas.microsoft.com/office/drawing/2014/main" id="{ADFEA355-71A6-4BE7-94BF-4ED17F37F328}"/>
            </a:ext>
          </a:extLst>
        </xdr:cNvPr>
        <xdr:cNvSpPr txBox="1">
          <a:spLocks noChangeArrowheads="1"/>
        </xdr:cNvSpPr>
      </xdr:nvSpPr>
      <xdr:spPr bwMode="auto">
        <a:xfrm>
          <a:off x="1541318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9" name="Text Box 114">
          <a:extLst>
            <a:ext uri="{FF2B5EF4-FFF2-40B4-BE49-F238E27FC236}">
              <a16:creationId xmlns:a16="http://schemas.microsoft.com/office/drawing/2014/main" id="{C77DCCE9-741E-42EB-BF03-72B6575D51AF}"/>
            </a:ext>
          </a:extLst>
        </xdr:cNvPr>
        <xdr:cNvSpPr txBox="1">
          <a:spLocks noChangeArrowheads="1"/>
        </xdr:cNvSpPr>
      </xdr:nvSpPr>
      <xdr:spPr bwMode="auto">
        <a:xfrm>
          <a:off x="1541318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00" name="Text Box 115">
          <a:extLst>
            <a:ext uri="{FF2B5EF4-FFF2-40B4-BE49-F238E27FC236}">
              <a16:creationId xmlns:a16="http://schemas.microsoft.com/office/drawing/2014/main" id="{5343C428-1519-4207-8912-EFA86C33A826}"/>
            </a:ext>
          </a:extLst>
        </xdr:cNvPr>
        <xdr:cNvSpPr txBox="1">
          <a:spLocks noChangeArrowheads="1"/>
        </xdr:cNvSpPr>
      </xdr:nvSpPr>
      <xdr:spPr bwMode="auto">
        <a:xfrm>
          <a:off x="1541318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01" name="Text Box 116">
          <a:extLst>
            <a:ext uri="{FF2B5EF4-FFF2-40B4-BE49-F238E27FC236}">
              <a16:creationId xmlns:a16="http://schemas.microsoft.com/office/drawing/2014/main" id="{60D73DCE-4243-43A7-A2C3-CE9B12E0002D}"/>
            </a:ext>
          </a:extLst>
        </xdr:cNvPr>
        <xdr:cNvSpPr txBox="1">
          <a:spLocks noChangeArrowheads="1"/>
        </xdr:cNvSpPr>
      </xdr:nvSpPr>
      <xdr:spPr bwMode="auto">
        <a:xfrm>
          <a:off x="1541318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2" name="Text Box 117">
          <a:extLst>
            <a:ext uri="{FF2B5EF4-FFF2-40B4-BE49-F238E27FC236}">
              <a16:creationId xmlns:a16="http://schemas.microsoft.com/office/drawing/2014/main" id="{4C766D67-48D4-4FBF-BD5C-C90C00D821DE}"/>
            </a:ext>
          </a:extLst>
        </xdr:cNvPr>
        <xdr:cNvSpPr txBox="1">
          <a:spLocks noChangeArrowheads="1"/>
        </xdr:cNvSpPr>
      </xdr:nvSpPr>
      <xdr:spPr bwMode="auto">
        <a:xfrm>
          <a:off x="1541318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3" name="Text Box 118">
          <a:extLst>
            <a:ext uri="{FF2B5EF4-FFF2-40B4-BE49-F238E27FC236}">
              <a16:creationId xmlns:a16="http://schemas.microsoft.com/office/drawing/2014/main" id="{9718E24F-2FFD-4C26-A701-FF0096E50BA9}"/>
            </a:ext>
          </a:extLst>
        </xdr:cNvPr>
        <xdr:cNvSpPr txBox="1">
          <a:spLocks noChangeArrowheads="1"/>
        </xdr:cNvSpPr>
      </xdr:nvSpPr>
      <xdr:spPr bwMode="auto">
        <a:xfrm>
          <a:off x="1541318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4" name="Text Box 119">
          <a:extLst>
            <a:ext uri="{FF2B5EF4-FFF2-40B4-BE49-F238E27FC236}">
              <a16:creationId xmlns:a16="http://schemas.microsoft.com/office/drawing/2014/main" id="{46D0E014-F4FB-4CFD-AEE5-2295DE8AB240}"/>
            </a:ext>
          </a:extLst>
        </xdr:cNvPr>
        <xdr:cNvSpPr txBox="1">
          <a:spLocks noChangeArrowheads="1"/>
        </xdr:cNvSpPr>
      </xdr:nvSpPr>
      <xdr:spPr bwMode="auto">
        <a:xfrm>
          <a:off x="1541318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5" name="Text Box 120">
          <a:extLst>
            <a:ext uri="{FF2B5EF4-FFF2-40B4-BE49-F238E27FC236}">
              <a16:creationId xmlns:a16="http://schemas.microsoft.com/office/drawing/2014/main" id="{8FE2F290-23FC-4B72-8CC3-9E72167BF471}"/>
            </a:ext>
          </a:extLst>
        </xdr:cNvPr>
        <xdr:cNvSpPr txBox="1">
          <a:spLocks noChangeArrowheads="1"/>
        </xdr:cNvSpPr>
      </xdr:nvSpPr>
      <xdr:spPr bwMode="auto">
        <a:xfrm>
          <a:off x="1541318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6" name="Text Box 121">
          <a:extLst>
            <a:ext uri="{FF2B5EF4-FFF2-40B4-BE49-F238E27FC236}">
              <a16:creationId xmlns:a16="http://schemas.microsoft.com/office/drawing/2014/main" id="{4B2E9B8B-E5E2-4852-BE03-F9C3848455A6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7" name="Text Box 122">
          <a:extLst>
            <a:ext uri="{FF2B5EF4-FFF2-40B4-BE49-F238E27FC236}">
              <a16:creationId xmlns:a16="http://schemas.microsoft.com/office/drawing/2014/main" id="{51FD9CB2-90BB-43CC-BD9F-4856DA7B09CA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8" name="Text Box 123">
          <a:extLst>
            <a:ext uri="{FF2B5EF4-FFF2-40B4-BE49-F238E27FC236}">
              <a16:creationId xmlns:a16="http://schemas.microsoft.com/office/drawing/2014/main" id="{81DAD8BA-8748-4F43-9525-74211EAFE38D}"/>
            </a:ext>
          </a:extLst>
        </xdr:cNvPr>
        <xdr:cNvSpPr txBox="1">
          <a:spLocks noChangeArrowheads="1"/>
        </xdr:cNvSpPr>
      </xdr:nvSpPr>
      <xdr:spPr bwMode="auto">
        <a:xfrm>
          <a:off x="1541318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9" name="Text Box 124">
          <a:extLst>
            <a:ext uri="{FF2B5EF4-FFF2-40B4-BE49-F238E27FC236}">
              <a16:creationId xmlns:a16="http://schemas.microsoft.com/office/drawing/2014/main" id="{1FCBEBE1-B074-4A59-AB28-CCC4B6CF57BA}"/>
            </a:ext>
          </a:extLst>
        </xdr:cNvPr>
        <xdr:cNvSpPr txBox="1">
          <a:spLocks noChangeArrowheads="1"/>
        </xdr:cNvSpPr>
      </xdr:nvSpPr>
      <xdr:spPr bwMode="auto">
        <a:xfrm>
          <a:off x="1541318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0" name="Text Box 125">
          <a:extLst>
            <a:ext uri="{FF2B5EF4-FFF2-40B4-BE49-F238E27FC236}">
              <a16:creationId xmlns:a16="http://schemas.microsoft.com/office/drawing/2014/main" id="{CAB60617-5DBF-474A-A5A9-874B1C42D3C4}"/>
            </a:ext>
          </a:extLst>
        </xdr:cNvPr>
        <xdr:cNvSpPr txBox="1">
          <a:spLocks noChangeArrowheads="1"/>
        </xdr:cNvSpPr>
      </xdr:nvSpPr>
      <xdr:spPr bwMode="auto">
        <a:xfrm>
          <a:off x="1541318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1" name="Text Box 126">
          <a:extLst>
            <a:ext uri="{FF2B5EF4-FFF2-40B4-BE49-F238E27FC236}">
              <a16:creationId xmlns:a16="http://schemas.microsoft.com/office/drawing/2014/main" id="{B676B988-D36A-4383-9223-E9FC97696CD9}"/>
            </a:ext>
          </a:extLst>
        </xdr:cNvPr>
        <xdr:cNvSpPr txBox="1">
          <a:spLocks noChangeArrowheads="1"/>
        </xdr:cNvSpPr>
      </xdr:nvSpPr>
      <xdr:spPr bwMode="auto">
        <a:xfrm>
          <a:off x="1541318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2" name="Text Box 127">
          <a:extLst>
            <a:ext uri="{FF2B5EF4-FFF2-40B4-BE49-F238E27FC236}">
              <a16:creationId xmlns:a16="http://schemas.microsoft.com/office/drawing/2014/main" id="{E0166958-D785-42FA-9319-9ED1AA848B4D}"/>
            </a:ext>
          </a:extLst>
        </xdr:cNvPr>
        <xdr:cNvSpPr txBox="1">
          <a:spLocks noChangeArrowheads="1"/>
        </xdr:cNvSpPr>
      </xdr:nvSpPr>
      <xdr:spPr bwMode="auto">
        <a:xfrm>
          <a:off x="1541318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3" name="Text Box 128">
          <a:extLst>
            <a:ext uri="{FF2B5EF4-FFF2-40B4-BE49-F238E27FC236}">
              <a16:creationId xmlns:a16="http://schemas.microsoft.com/office/drawing/2014/main" id="{AA5D2305-1453-4783-A07B-B2DF2BA59CAB}"/>
            </a:ext>
          </a:extLst>
        </xdr:cNvPr>
        <xdr:cNvSpPr txBox="1">
          <a:spLocks noChangeArrowheads="1"/>
        </xdr:cNvSpPr>
      </xdr:nvSpPr>
      <xdr:spPr bwMode="auto">
        <a:xfrm>
          <a:off x="1541318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14" name="Text Box 129">
          <a:extLst>
            <a:ext uri="{FF2B5EF4-FFF2-40B4-BE49-F238E27FC236}">
              <a16:creationId xmlns:a16="http://schemas.microsoft.com/office/drawing/2014/main" id="{70B9DA99-AA0F-40BB-A61D-6B865CC6B5D0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15" name="Text Box 130">
          <a:extLst>
            <a:ext uri="{FF2B5EF4-FFF2-40B4-BE49-F238E27FC236}">
              <a16:creationId xmlns:a16="http://schemas.microsoft.com/office/drawing/2014/main" id="{29E5AA9E-A5FE-4C9F-945F-0DF38B146F5A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6" name="Text Box 131">
          <a:extLst>
            <a:ext uri="{FF2B5EF4-FFF2-40B4-BE49-F238E27FC236}">
              <a16:creationId xmlns:a16="http://schemas.microsoft.com/office/drawing/2014/main" id="{69B231B1-8CA4-42E1-80D1-CEED32333C20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7" name="Text Box 132">
          <a:extLst>
            <a:ext uri="{FF2B5EF4-FFF2-40B4-BE49-F238E27FC236}">
              <a16:creationId xmlns:a16="http://schemas.microsoft.com/office/drawing/2014/main" id="{6DF6E895-A4AE-4425-9C6B-625DA7C88083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18" name="Text Box 135">
          <a:extLst>
            <a:ext uri="{FF2B5EF4-FFF2-40B4-BE49-F238E27FC236}">
              <a16:creationId xmlns:a16="http://schemas.microsoft.com/office/drawing/2014/main" id="{ECD2B6B5-32BC-4F1B-A3A7-19E499D17B0F}"/>
            </a:ext>
          </a:extLst>
        </xdr:cNvPr>
        <xdr:cNvSpPr txBox="1">
          <a:spLocks noChangeArrowheads="1"/>
        </xdr:cNvSpPr>
      </xdr:nvSpPr>
      <xdr:spPr bwMode="auto">
        <a:xfrm>
          <a:off x="1541318" y="806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9" name="Text Box 136">
          <a:extLst>
            <a:ext uri="{FF2B5EF4-FFF2-40B4-BE49-F238E27FC236}">
              <a16:creationId xmlns:a16="http://schemas.microsoft.com/office/drawing/2014/main" id="{261C7EA3-BB09-49C3-A1C8-2B9A5F56B230}"/>
            </a:ext>
          </a:extLst>
        </xdr:cNvPr>
        <xdr:cNvSpPr txBox="1">
          <a:spLocks noChangeArrowheads="1"/>
        </xdr:cNvSpPr>
      </xdr:nvSpPr>
      <xdr:spPr bwMode="auto">
        <a:xfrm>
          <a:off x="1541318" y="80884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0" name="Text Box 137">
          <a:extLst>
            <a:ext uri="{FF2B5EF4-FFF2-40B4-BE49-F238E27FC236}">
              <a16:creationId xmlns:a16="http://schemas.microsoft.com/office/drawing/2014/main" id="{B21AEF86-797A-4EE0-AB23-01D75DF05456}"/>
            </a:ext>
          </a:extLst>
        </xdr:cNvPr>
        <xdr:cNvSpPr txBox="1">
          <a:spLocks noChangeArrowheads="1"/>
        </xdr:cNvSpPr>
      </xdr:nvSpPr>
      <xdr:spPr bwMode="auto">
        <a:xfrm>
          <a:off x="1541318" y="80884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121" name="Text Box 139">
          <a:extLst>
            <a:ext uri="{FF2B5EF4-FFF2-40B4-BE49-F238E27FC236}">
              <a16:creationId xmlns:a16="http://schemas.microsoft.com/office/drawing/2014/main" id="{95CE898D-2869-4D85-9D13-2BE619D7B60D}"/>
            </a:ext>
          </a:extLst>
        </xdr:cNvPr>
        <xdr:cNvSpPr txBox="1">
          <a:spLocks noChangeArrowheads="1"/>
        </xdr:cNvSpPr>
      </xdr:nvSpPr>
      <xdr:spPr bwMode="auto">
        <a:xfrm>
          <a:off x="1541318" y="81317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22" name="Text Box 141">
          <a:extLst>
            <a:ext uri="{FF2B5EF4-FFF2-40B4-BE49-F238E27FC236}">
              <a16:creationId xmlns:a16="http://schemas.microsoft.com/office/drawing/2014/main" id="{DBA0E311-7BC3-4D80-888C-4FCCB11707F4}"/>
            </a:ext>
          </a:extLst>
        </xdr:cNvPr>
        <xdr:cNvSpPr txBox="1">
          <a:spLocks noChangeArrowheads="1"/>
        </xdr:cNvSpPr>
      </xdr:nvSpPr>
      <xdr:spPr bwMode="auto">
        <a:xfrm>
          <a:off x="1541318" y="8175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3" name="Text Box 142">
          <a:extLst>
            <a:ext uri="{FF2B5EF4-FFF2-40B4-BE49-F238E27FC236}">
              <a16:creationId xmlns:a16="http://schemas.microsoft.com/office/drawing/2014/main" id="{C7B67993-D836-40C1-BA42-26878E43DCFB}"/>
            </a:ext>
          </a:extLst>
        </xdr:cNvPr>
        <xdr:cNvSpPr txBox="1">
          <a:spLocks noChangeArrowheads="1"/>
        </xdr:cNvSpPr>
      </xdr:nvSpPr>
      <xdr:spPr bwMode="auto">
        <a:xfrm>
          <a:off x="1541318" y="8218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4" name="Text Box 143">
          <a:extLst>
            <a:ext uri="{FF2B5EF4-FFF2-40B4-BE49-F238E27FC236}">
              <a16:creationId xmlns:a16="http://schemas.microsoft.com/office/drawing/2014/main" id="{A832720F-9871-46BA-B9D9-B1F44A4161BF}"/>
            </a:ext>
          </a:extLst>
        </xdr:cNvPr>
        <xdr:cNvSpPr txBox="1">
          <a:spLocks noChangeArrowheads="1"/>
        </xdr:cNvSpPr>
      </xdr:nvSpPr>
      <xdr:spPr bwMode="auto">
        <a:xfrm>
          <a:off x="1541318" y="8218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5" name="Text Box 144">
          <a:extLst>
            <a:ext uri="{FF2B5EF4-FFF2-40B4-BE49-F238E27FC236}">
              <a16:creationId xmlns:a16="http://schemas.microsoft.com/office/drawing/2014/main" id="{EFAF243A-D811-4D5D-9CF3-77AF728FB5F8}"/>
            </a:ext>
          </a:extLst>
        </xdr:cNvPr>
        <xdr:cNvSpPr txBox="1">
          <a:spLocks noChangeArrowheads="1"/>
        </xdr:cNvSpPr>
      </xdr:nvSpPr>
      <xdr:spPr bwMode="auto">
        <a:xfrm>
          <a:off x="1541318" y="8283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6" name="Text Box 145">
          <a:extLst>
            <a:ext uri="{FF2B5EF4-FFF2-40B4-BE49-F238E27FC236}">
              <a16:creationId xmlns:a16="http://schemas.microsoft.com/office/drawing/2014/main" id="{F5A34A27-48CF-4472-AFDF-1E7232A3CE8A}"/>
            </a:ext>
          </a:extLst>
        </xdr:cNvPr>
        <xdr:cNvSpPr txBox="1">
          <a:spLocks noChangeArrowheads="1"/>
        </xdr:cNvSpPr>
      </xdr:nvSpPr>
      <xdr:spPr bwMode="auto">
        <a:xfrm>
          <a:off x="1541318" y="8283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7" name="Text Box 146">
          <a:extLst>
            <a:ext uri="{FF2B5EF4-FFF2-40B4-BE49-F238E27FC236}">
              <a16:creationId xmlns:a16="http://schemas.microsoft.com/office/drawing/2014/main" id="{3DC27905-7C4A-4381-BEDB-E0FD8081B2A0}"/>
            </a:ext>
          </a:extLst>
        </xdr:cNvPr>
        <xdr:cNvSpPr txBox="1">
          <a:spLocks noChangeArrowheads="1"/>
        </xdr:cNvSpPr>
      </xdr:nvSpPr>
      <xdr:spPr bwMode="auto">
        <a:xfrm>
          <a:off x="1541318" y="83049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8" name="Text Box 147">
          <a:extLst>
            <a:ext uri="{FF2B5EF4-FFF2-40B4-BE49-F238E27FC236}">
              <a16:creationId xmlns:a16="http://schemas.microsoft.com/office/drawing/2014/main" id="{9582D1DA-5E51-4F15-AA23-101D63B919BA}"/>
            </a:ext>
          </a:extLst>
        </xdr:cNvPr>
        <xdr:cNvSpPr txBox="1">
          <a:spLocks noChangeArrowheads="1"/>
        </xdr:cNvSpPr>
      </xdr:nvSpPr>
      <xdr:spPr bwMode="auto">
        <a:xfrm>
          <a:off x="1541318" y="83049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9" name="Text Box 149">
          <a:extLst>
            <a:ext uri="{FF2B5EF4-FFF2-40B4-BE49-F238E27FC236}">
              <a16:creationId xmlns:a16="http://schemas.microsoft.com/office/drawing/2014/main" id="{53846AB9-02CD-4457-96A3-3CC4D9110B7F}"/>
            </a:ext>
          </a:extLst>
        </xdr:cNvPr>
        <xdr:cNvSpPr txBox="1">
          <a:spLocks noChangeArrowheads="1"/>
        </xdr:cNvSpPr>
      </xdr:nvSpPr>
      <xdr:spPr bwMode="auto">
        <a:xfrm>
          <a:off x="1541318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0" name="Text Box 151">
          <a:extLst>
            <a:ext uri="{FF2B5EF4-FFF2-40B4-BE49-F238E27FC236}">
              <a16:creationId xmlns:a16="http://schemas.microsoft.com/office/drawing/2014/main" id="{4A195864-31AF-40F8-B29C-B094C189881C}"/>
            </a:ext>
          </a:extLst>
        </xdr:cNvPr>
        <xdr:cNvSpPr txBox="1">
          <a:spLocks noChangeArrowheads="1"/>
        </xdr:cNvSpPr>
      </xdr:nvSpPr>
      <xdr:spPr bwMode="auto">
        <a:xfrm>
          <a:off x="1541318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1" name="Text Box 152">
          <a:extLst>
            <a:ext uri="{FF2B5EF4-FFF2-40B4-BE49-F238E27FC236}">
              <a16:creationId xmlns:a16="http://schemas.microsoft.com/office/drawing/2014/main" id="{8C90C9A9-1949-4CB2-8622-559761086A2F}"/>
            </a:ext>
          </a:extLst>
        </xdr:cNvPr>
        <xdr:cNvSpPr txBox="1">
          <a:spLocks noChangeArrowheads="1"/>
        </xdr:cNvSpPr>
      </xdr:nvSpPr>
      <xdr:spPr bwMode="auto">
        <a:xfrm>
          <a:off x="1541318" y="8434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2" name="Text Box 153">
          <a:extLst>
            <a:ext uri="{FF2B5EF4-FFF2-40B4-BE49-F238E27FC236}">
              <a16:creationId xmlns:a16="http://schemas.microsoft.com/office/drawing/2014/main" id="{67885D2B-542A-46B6-84C2-AEBF6F91EBE1}"/>
            </a:ext>
          </a:extLst>
        </xdr:cNvPr>
        <xdr:cNvSpPr txBox="1">
          <a:spLocks noChangeArrowheads="1"/>
        </xdr:cNvSpPr>
      </xdr:nvSpPr>
      <xdr:spPr bwMode="auto">
        <a:xfrm>
          <a:off x="1541318" y="8434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33" name="Text Box 154">
          <a:extLst>
            <a:ext uri="{FF2B5EF4-FFF2-40B4-BE49-F238E27FC236}">
              <a16:creationId xmlns:a16="http://schemas.microsoft.com/office/drawing/2014/main" id="{2AE5B72A-74F9-4063-AC8D-B5913D5904EC}"/>
            </a:ext>
          </a:extLst>
        </xdr:cNvPr>
        <xdr:cNvSpPr txBox="1">
          <a:spLocks noChangeArrowheads="1"/>
        </xdr:cNvSpPr>
      </xdr:nvSpPr>
      <xdr:spPr bwMode="auto">
        <a:xfrm>
          <a:off x="1541318" y="84781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34" name="Text Box 155">
          <a:extLst>
            <a:ext uri="{FF2B5EF4-FFF2-40B4-BE49-F238E27FC236}">
              <a16:creationId xmlns:a16="http://schemas.microsoft.com/office/drawing/2014/main" id="{215D9310-57D4-4D2E-A508-25626A902B7E}"/>
            </a:ext>
          </a:extLst>
        </xdr:cNvPr>
        <xdr:cNvSpPr txBox="1">
          <a:spLocks noChangeArrowheads="1"/>
        </xdr:cNvSpPr>
      </xdr:nvSpPr>
      <xdr:spPr bwMode="auto">
        <a:xfrm>
          <a:off x="1541318" y="84781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5" name="Text Box 156">
          <a:extLst>
            <a:ext uri="{FF2B5EF4-FFF2-40B4-BE49-F238E27FC236}">
              <a16:creationId xmlns:a16="http://schemas.microsoft.com/office/drawing/2014/main" id="{2917D3D4-0ABE-40A8-8062-1548247360B7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6" name="Text Box 157">
          <a:extLst>
            <a:ext uri="{FF2B5EF4-FFF2-40B4-BE49-F238E27FC236}">
              <a16:creationId xmlns:a16="http://schemas.microsoft.com/office/drawing/2014/main" id="{8D6085BD-CB1F-4B94-8048-09979F8A8938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137" name="Text Box 158">
          <a:extLst>
            <a:ext uri="{FF2B5EF4-FFF2-40B4-BE49-F238E27FC236}">
              <a16:creationId xmlns:a16="http://schemas.microsoft.com/office/drawing/2014/main" id="{77D6FD8F-2163-4D59-ABBC-824A589B39DB}"/>
            </a:ext>
          </a:extLst>
        </xdr:cNvPr>
        <xdr:cNvSpPr txBox="1">
          <a:spLocks noChangeArrowheads="1"/>
        </xdr:cNvSpPr>
      </xdr:nvSpPr>
      <xdr:spPr bwMode="auto">
        <a:xfrm>
          <a:off x="0" y="3607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138" name="Text Box 159">
          <a:extLst>
            <a:ext uri="{FF2B5EF4-FFF2-40B4-BE49-F238E27FC236}">
              <a16:creationId xmlns:a16="http://schemas.microsoft.com/office/drawing/2014/main" id="{01ED78A7-E76B-41F6-9B27-498106DE7646}"/>
            </a:ext>
          </a:extLst>
        </xdr:cNvPr>
        <xdr:cNvSpPr txBox="1">
          <a:spLocks noChangeArrowheads="1"/>
        </xdr:cNvSpPr>
      </xdr:nvSpPr>
      <xdr:spPr bwMode="auto">
        <a:xfrm>
          <a:off x="0" y="568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39" name="Text Box 160">
          <a:extLst>
            <a:ext uri="{FF2B5EF4-FFF2-40B4-BE49-F238E27FC236}">
              <a16:creationId xmlns:a16="http://schemas.microsoft.com/office/drawing/2014/main" id="{CA697AFB-D9B8-46EE-A621-4142187C49DC}"/>
            </a:ext>
          </a:extLst>
        </xdr:cNvPr>
        <xdr:cNvSpPr txBox="1">
          <a:spLocks noChangeArrowheads="1"/>
        </xdr:cNvSpPr>
      </xdr:nvSpPr>
      <xdr:spPr bwMode="auto">
        <a:xfrm>
          <a:off x="0" y="958215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140" name="Text Box 161">
          <a:extLst>
            <a:ext uri="{FF2B5EF4-FFF2-40B4-BE49-F238E27FC236}">
              <a16:creationId xmlns:a16="http://schemas.microsoft.com/office/drawing/2014/main" id="{8066DD7B-EB90-4CB2-B07E-81173A4099A6}"/>
            </a:ext>
          </a:extLst>
        </xdr:cNvPr>
        <xdr:cNvSpPr txBox="1">
          <a:spLocks noChangeArrowheads="1"/>
        </xdr:cNvSpPr>
      </xdr:nvSpPr>
      <xdr:spPr bwMode="auto">
        <a:xfrm>
          <a:off x="0" y="96254455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1" name="Text Box 162">
          <a:extLst>
            <a:ext uri="{FF2B5EF4-FFF2-40B4-BE49-F238E27FC236}">
              <a16:creationId xmlns:a16="http://schemas.microsoft.com/office/drawing/2014/main" id="{3AA0F782-AB6C-488B-8204-4E311C8EEA9C}"/>
            </a:ext>
          </a:extLst>
        </xdr:cNvPr>
        <xdr:cNvSpPr txBox="1">
          <a:spLocks noChangeArrowheads="1"/>
        </xdr:cNvSpPr>
      </xdr:nvSpPr>
      <xdr:spPr bwMode="auto">
        <a:xfrm>
          <a:off x="0" y="96687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2" name="Text Box 163">
          <a:extLst>
            <a:ext uri="{FF2B5EF4-FFF2-40B4-BE49-F238E27FC236}">
              <a16:creationId xmlns:a16="http://schemas.microsoft.com/office/drawing/2014/main" id="{4587B656-33BD-41B0-B748-49DCDA781166}"/>
            </a:ext>
          </a:extLst>
        </xdr:cNvPr>
        <xdr:cNvSpPr txBox="1">
          <a:spLocks noChangeArrowheads="1"/>
        </xdr:cNvSpPr>
      </xdr:nvSpPr>
      <xdr:spPr bwMode="auto">
        <a:xfrm>
          <a:off x="0" y="971203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3" name="Text Box 164">
          <a:extLst>
            <a:ext uri="{FF2B5EF4-FFF2-40B4-BE49-F238E27FC236}">
              <a16:creationId xmlns:a16="http://schemas.microsoft.com/office/drawing/2014/main" id="{9E114D36-6874-4659-867F-B41B289256A5}"/>
            </a:ext>
          </a:extLst>
        </xdr:cNvPr>
        <xdr:cNvSpPr txBox="1">
          <a:spLocks noChangeArrowheads="1"/>
        </xdr:cNvSpPr>
      </xdr:nvSpPr>
      <xdr:spPr bwMode="auto">
        <a:xfrm>
          <a:off x="0" y="97553318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4" name="Text Box 165">
          <a:extLst>
            <a:ext uri="{FF2B5EF4-FFF2-40B4-BE49-F238E27FC236}">
              <a16:creationId xmlns:a16="http://schemas.microsoft.com/office/drawing/2014/main" id="{35E9F583-4749-48AA-BD7D-902BBF6C496F}"/>
            </a:ext>
          </a:extLst>
        </xdr:cNvPr>
        <xdr:cNvSpPr txBox="1">
          <a:spLocks noChangeArrowheads="1"/>
        </xdr:cNvSpPr>
      </xdr:nvSpPr>
      <xdr:spPr bwMode="auto">
        <a:xfrm>
          <a:off x="0" y="97986273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5" name="Text Box 166">
          <a:extLst>
            <a:ext uri="{FF2B5EF4-FFF2-40B4-BE49-F238E27FC236}">
              <a16:creationId xmlns:a16="http://schemas.microsoft.com/office/drawing/2014/main" id="{6AB246B1-9584-4E00-B8F6-126FB26D7BAA}"/>
            </a:ext>
          </a:extLst>
        </xdr:cNvPr>
        <xdr:cNvSpPr txBox="1">
          <a:spLocks noChangeArrowheads="1"/>
        </xdr:cNvSpPr>
      </xdr:nvSpPr>
      <xdr:spPr bwMode="auto">
        <a:xfrm>
          <a:off x="0" y="984192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146" name="Text Box 167">
          <a:extLst>
            <a:ext uri="{FF2B5EF4-FFF2-40B4-BE49-F238E27FC236}">
              <a16:creationId xmlns:a16="http://schemas.microsoft.com/office/drawing/2014/main" id="{6542DA77-B3CA-4AEB-B38A-8A5B2491BAD2}"/>
            </a:ext>
          </a:extLst>
        </xdr:cNvPr>
        <xdr:cNvSpPr txBox="1">
          <a:spLocks noChangeArrowheads="1"/>
        </xdr:cNvSpPr>
      </xdr:nvSpPr>
      <xdr:spPr bwMode="auto">
        <a:xfrm>
          <a:off x="0" y="98852182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147" name="Text Box 168">
          <a:extLst>
            <a:ext uri="{FF2B5EF4-FFF2-40B4-BE49-F238E27FC236}">
              <a16:creationId xmlns:a16="http://schemas.microsoft.com/office/drawing/2014/main" id="{0FE78ADB-7E26-44AB-BA59-120D6BEF7B26}"/>
            </a:ext>
          </a:extLst>
        </xdr:cNvPr>
        <xdr:cNvSpPr txBox="1">
          <a:spLocks noChangeArrowheads="1"/>
        </xdr:cNvSpPr>
      </xdr:nvSpPr>
      <xdr:spPr bwMode="auto">
        <a:xfrm>
          <a:off x="0" y="992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63236"/>
    <xdr:sp macro="" textlink="">
      <xdr:nvSpPr>
        <xdr:cNvPr id="1148" name="Text Box 169">
          <a:extLst>
            <a:ext uri="{FF2B5EF4-FFF2-40B4-BE49-F238E27FC236}">
              <a16:creationId xmlns:a16="http://schemas.microsoft.com/office/drawing/2014/main" id="{65E99EBA-03D4-413D-B7F4-7895FDCC35F9}"/>
            </a:ext>
          </a:extLst>
        </xdr:cNvPr>
        <xdr:cNvSpPr txBox="1">
          <a:spLocks noChangeArrowheads="1"/>
        </xdr:cNvSpPr>
      </xdr:nvSpPr>
      <xdr:spPr bwMode="auto">
        <a:xfrm>
          <a:off x="0" y="99718091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9" name="Text Box 170">
          <a:extLst>
            <a:ext uri="{FF2B5EF4-FFF2-40B4-BE49-F238E27FC236}">
              <a16:creationId xmlns:a16="http://schemas.microsoft.com/office/drawing/2014/main" id="{3F7EFACC-8C91-411B-BD4A-90B4ABD9AC12}"/>
            </a:ext>
          </a:extLst>
        </xdr:cNvPr>
        <xdr:cNvSpPr txBox="1">
          <a:spLocks noChangeArrowheads="1"/>
        </xdr:cNvSpPr>
      </xdr:nvSpPr>
      <xdr:spPr bwMode="auto">
        <a:xfrm>
          <a:off x="0" y="10015104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150" name="Text Box 171">
          <a:extLst>
            <a:ext uri="{FF2B5EF4-FFF2-40B4-BE49-F238E27FC236}">
              <a16:creationId xmlns:a16="http://schemas.microsoft.com/office/drawing/2014/main" id="{2CF7D070-F012-46FA-9E88-4E7B540E93AB}"/>
            </a:ext>
          </a:extLst>
        </xdr:cNvPr>
        <xdr:cNvSpPr txBox="1">
          <a:spLocks noChangeArrowheads="1"/>
        </xdr:cNvSpPr>
      </xdr:nvSpPr>
      <xdr:spPr bwMode="auto">
        <a:xfrm>
          <a:off x="0" y="100584000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51" name="Text Box 172">
          <a:extLst>
            <a:ext uri="{FF2B5EF4-FFF2-40B4-BE49-F238E27FC236}">
              <a16:creationId xmlns:a16="http://schemas.microsoft.com/office/drawing/2014/main" id="{B4190090-F608-4965-B4E9-26AA258452F7}"/>
            </a:ext>
          </a:extLst>
        </xdr:cNvPr>
        <xdr:cNvSpPr txBox="1">
          <a:spLocks noChangeArrowheads="1"/>
        </xdr:cNvSpPr>
      </xdr:nvSpPr>
      <xdr:spPr bwMode="auto">
        <a:xfrm>
          <a:off x="0" y="10101695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152" name="Text Box 173">
          <a:extLst>
            <a:ext uri="{FF2B5EF4-FFF2-40B4-BE49-F238E27FC236}">
              <a16:creationId xmlns:a16="http://schemas.microsoft.com/office/drawing/2014/main" id="{2AFAAB72-5B4D-4DC5-815F-C0CDAD3A8617}"/>
            </a:ext>
          </a:extLst>
        </xdr:cNvPr>
        <xdr:cNvSpPr txBox="1">
          <a:spLocks noChangeArrowheads="1"/>
        </xdr:cNvSpPr>
      </xdr:nvSpPr>
      <xdr:spPr bwMode="auto">
        <a:xfrm>
          <a:off x="0" y="10534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3" name="Text Box 175">
          <a:extLst>
            <a:ext uri="{FF2B5EF4-FFF2-40B4-BE49-F238E27FC236}">
              <a16:creationId xmlns:a16="http://schemas.microsoft.com/office/drawing/2014/main" id="{AFF60A18-5386-42E8-90E8-A8CFA6B5C7A2}"/>
            </a:ext>
          </a:extLst>
        </xdr:cNvPr>
        <xdr:cNvSpPr txBox="1">
          <a:spLocks noChangeArrowheads="1"/>
        </xdr:cNvSpPr>
      </xdr:nvSpPr>
      <xdr:spPr bwMode="auto">
        <a:xfrm>
          <a:off x="1541318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4" name="Text Box 176">
          <a:extLst>
            <a:ext uri="{FF2B5EF4-FFF2-40B4-BE49-F238E27FC236}">
              <a16:creationId xmlns:a16="http://schemas.microsoft.com/office/drawing/2014/main" id="{42C42364-4584-44B2-B679-6D038C01C88F}"/>
            </a:ext>
          </a:extLst>
        </xdr:cNvPr>
        <xdr:cNvSpPr txBox="1">
          <a:spLocks noChangeArrowheads="1"/>
        </xdr:cNvSpPr>
      </xdr:nvSpPr>
      <xdr:spPr bwMode="auto">
        <a:xfrm>
          <a:off x="1541318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5" name="Text Box 177">
          <a:extLst>
            <a:ext uri="{FF2B5EF4-FFF2-40B4-BE49-F238E27FC236}">
              <a16:creationId xmlns:a16="http://schemas.microsoft.com/office/drawing/2014/main" id="{EE0B1DD1-ADE5-4455-83BE-35A27A487751}"/>
            </a:ext>
          </a:extLst>
        </xdr:cNvPr>
        <xdr:cNvSpPr txBox="1">
          <a:spLocks noChangeArrowheads="1"/>
        </xdr:cNvSpPr>
      </xdr:nvSpPr>
      <xdr:spPr bwMode="auto">
        <a:xfrm>
          <a:off x="1541318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6" name="Text Box 178">
          <a:extLst>
            <a:ext uri="{FF2B5EF4-FFF2-40B4-BE49-F238E27FC236}">
              <a16:creationId xmlns:a16="http://schemas.microsoft.com/office/drawing/2014/main" id="{BF7211C1-5767-4C53-8DB5-FFE7C394E997}"/>
            </a:ext>
          </a:extLst>
        </xdr:cNvPr>
        <xdr:cNvSpPr txBox="1">
          <a:spLocks noChangeArrowheads="1"/>
        </xdr:cNvSpPr>
      </xdr:nvSpPr>
      <xdr:spPr bwMode="auto">
        <a:xfrm>
          <a:off x="1541318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7" name="Text Box 179">
          <a:extLst>
            <a:ext uri="{FF2B5EF4-FFF2-40B4-BE49-F238E27FC236}">
              <a16:creationId xmlns:a16="http://schemas.microsoft.com/office/drawing/2014/main" id="{99B38E63-F1FA-4E7B-BD33-BD4167615863}"/>
            </a:ext>
          </a:extLst>
        </xdr:cNvPr>
        <xdr:cNvSpPr txBox="1">
          <a:spLocks noChangeArrowheads="1"/>
        </xdr:cNvSpPr>
      </xdr:nvSpPr>
      <xdr:spPr bwMode="auto">
        <a:xfrm>
          <a:off x="1541318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58" name="Text Box 180">
          <a:extLst>
            <a:ext uri="{FF2B5EF4-FFF2-40B4-BE49-F238E27FC236}">
              <a16:creationId xmlns:a16="http://schemas.microsoft.com/office/drawing/2014/main" id="{6BEED99B-7DDF-46E2-B24E-D71D9887F607}"/>
            </a:ext>
          </a:extLst>
        </xdr:cNvPr>
        <xdr:cNvSpPr txBox="1">
          <a:spLocks noChangeArrowheads="1"/>
        </xdr:cNvSpPr>
      </xdr:nvSpPr>
      <xdr:spPr bwMode="auto">
        <a:xfrm>
          <a:off x="1541318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9" name="Text Box 181">
          <a:extLst>
            <a:ext uri="{FF2B5EF4-FFF2-40B4-BE49-F238E27FC236}">
              <a16:creationId xmlns:a16="http://schemas.microsoft.com/office/drawing/2014/main" id="{2FCB87AA-D692-40EE-A548-106D16B765DE}"/>
            </a:ext>
          </a:extLst>
        </xdr:cNvPr>
        <xdr:cNvSpPr txBox="1">
          <a:spLocks noChangeArrowheads="1"/>
        </xdr:cNvSpPr>
      </xdr:nvSpPr>
      <xdr:spPr bwMode="auto">
        <a:xfrm>
          <a:off x="1541318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60" name="Text Box 182">
          <a:extLst>
            <a:ext uri="{FF2B5EF4-FFF2-40B4-BE49-F238E27FC236}">
              <a16:creationId xmlns:a16="http://schemas.microsoft.com/office/drawing/2014/main" id="{761F1231-5F01-4C6B-8326-6097EA1FA65E}"/>
            </a:ext>
          </a:extLst>
        </xdr:cNvPr>
        <xdr:cNvSpPr txBox="1">
          <a:spLocks noChangeArrowheads="1"/>
        </xdr:cNvSpPr>
      </xdr:nvSpPr>
      <xdr:spPr bwMode="auto">
        <a:xfrm>
          <a:off x="1541318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1" name="Text Box 183">
          <a:extLst>
            <a:ext uri="{FF2B5EF4-FFF2-40B4-BE49-F238E27FC236}">
              <a16:creationId xmlns:a16="http://schemas.microsoft.com/office/drawing/2014/main" id="{58CD54D3-552E-4F91-A5E4-C029776DA4B5}"/>
            </a:ext>
          </a:extLst>
        </xdr:cNvPr>
        <xdr:cNvSpPr txBox="1">
          <a:spLocks noChangeArrowheads="1"/>
        </xdr:cNvSpPr>
      </xdr:nvSpPr>
      <xdr:spPr bwMode="auto">
        <a:xfrm>
          <a:off x="1541318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62" name="Text Box 184">
          <a:extLst>
            <a:ext uri="{FF2B5EF4-FFF2-40B4-BE49-F238E27FC236}">
              <a16:creationId xmlns:a16="http://schemas.microsoft.com/office/drawing/2014/main" id="{2956F1CC-403F-49BF-BD81-535E08462EB4}"/>
            </a:ext>
          </a:extLst>
        </xdr:cNvPr>
        <xdr:cNvSpPr txBox="1">
          <a:spLocks noChangeArrowheads="1"/>
        </xdr:cNvSpPr>
      </xdr:nvSpPr>
      <xdr:spPr bwMode="auto">
        <a:xfrm>
          <a:off x="1541318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3" name="Text Box 185">
          <a:extLst>
            <a:ext uri="{FF2B5EF4-FFF2-40B4-BE49-F238E27FC236}">
              <a16:creationId xmlns:a16="http://schemas.microsoft.com/office/drawing/2014/main" id="{75583A39-6C97-426B-B317-6BAA36E1881B}"/>
            </a:ext>
          </a:extLst>
        </xdr:cNvPr>
        <xdr:cNvSpPr txBox="1">
          <a:spLocks noChangeArrowheads="1"/>
        </xdr:cNvSpPr>
      </xdr:nvSpPr>
      <xdr:spPr bwMode="auto">
        <a:xfrm>
          <a:off x="1541318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4" name="Text Box 186">
          <a:extLst>
            <a:ext uri="{FF2B5EF4-FFF2-40B4-BE49-F238E27FC236}">
              <a16:creationId xmlns:a16="http://schemas.microsoft.com/office/drawing/2014/main" id="{0722DE35-8A91-4E56-B387-6AD7B7BC4095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5" name="Text Box 187">
          <a:extLst>
            <a:ext uri="{FF2B5EF4-FFF2-40B4-BE49-F238E27FC236}">
              <a16:creationId xmlns:a16="http://schemas.microsoft.com/office/drawing/2014/main" id="{10E8D902-634F-46B8-AD99-C0E522CECE6F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6" name="Text Box 188">
          <a:extLst>
            <a:ext uri="{FF2B5EF4-FFF2-40B4-BE49-F238E27FC236}">
              <a16:creationId xmlns:a16="http://schemas.microsoft.com/office/drawing/2014/main" id="{FAEC085F-A5D0-46DD-A1F8-B95557A01FC0}"/>
            </a:ext>
          </a:extLst>
        </xdr:cNvPr>
        <xdr:cNvSpPr txBox="1">
          <a:spLocks noChangeArrowheads="1"/>
        </xdr:cNvSpPr>
      </xdr:nvSpPr>
      <xdr:spPr bwMode="auto">
        <a:xfrm>
          <a:off x="1541318" y="3975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7" name="Text Box 189">
          <a:extLst>
            <a:ext uri="{FF2B5EF4-FFF2-40B4-BE49-F238E27FC236}">
              <a16:creationId xmlns:a16="http://schemas.microsoft.com/office/drawing/2014/main" id="{D19D759E-139F-4FBF-BAB3-B208DF0E07E9}"/>
            </a:ext>
          </a:extLst>
        </xdr:cNvPr>
        <xdr:cNvSpPr txBox="1">
          <a:spLocks noChangeArrowheads="1"/>
        </xdr:cNvSpPr>
      </xdr:nvSpPr>
      <xdr:spPr bwMode="auto">
        <a:xfrm>
          <a:off x="1541318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8" name="Text Box 190">
          <a:extLst>
            <a:ext uri="{FF2B5EF4-FFF2-40B4-BE49-F238E27FC236}">
              <a16:creationId xmlns:a16="http://schemas.microsoft.com/office/drawing/2014/main" id="{9414D6DF-4404-4474-A494-E720DC700EBB}"/>
            </a:ext>
          </a:extLst>
        </xdr:cNvPr>
        <xdr:cNvSpPr txBox="1">
          <a:spLocks noChangeArrowheads="1"/>
        </xdr:cNvSpPr>
      </xdr:nvSpPr>
      <xdr:spPr bwMode="auto">
        <a:xfrm>
          <a:off x="1541318" y="8045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9" name="Text Box 191">
          <a:extLst>
            <a:ext uri="{FF2B5EF4-FFF2-40B4-BE49-F238E27FC236}">
              <a16:creationId xmlns:a16="http://schemas.microsoft.com/office/drawing/2014/main" id="{B4DADC17-FE80-4A86-9E6E-68BFDB62A324}"/>
            </a:ext>
          </a:extLst>
        </xdr:cNvPr>
        <xdr:cNvSpPr txBox="1">
          <a:spLocks noChangeArrowheads="1"/>
        </xdr:cNvSpPr>
      </xdr:nvSpPr>
      <xdr:spPr bwMode="auto">
        <a:xfrm>
          <a:off x="1541318" y="8110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170" name="Text Box 192">
          <a:extLst>
            <a:ext uri="{FF2B5EF4-FFF2-40B4-BE49-F238E27FC236}">
              <a16:creationId xmlns:a16="http://schemas.microsoft.com/office/drawing/2014/main" id="{67BD4E35-3EF0-40FC-8A5B-52CC5C1F9188}"/>
            </a:ext>
          </a:extLst>
        </xdr:cNvPr>
        <xdr:cNvSpPr txBox="1">
          <a:spLocks noChangeArrowheads="1"/>
        </xdr:cNvSpPr>
      </xdr:nvSpPr>
      <xdr:spPr bwMode="auto">
        <a:xfrm>
          <a:off x="1541318" y="8153400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1" name="Text Box 193">
          <a:extLst>
            <a:ext uri="{FF2B5EF4-FFF2-40B4-BE49-F238E27FC236}">
              <a16:creationId xmlns:a16="http://schemas.microsoft.com/office/drawing/2014/main" id="{C81369D3-F021-4236-B877-51DC63F86399}"/>
            </a:ext>
          </a:extLst>
        </xdr:cNvPr>
        <xdr:cNvSpPr txBox="1">
          <a:spLocks noChangeArrowheads="1"/>
        </xdr:cNvSpPr>
      </xdr:nvSpPr>
      <xdr:spPr bwMode="auto">
        <a:xfrm>
          <a:off x="1541318" y="8196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72" name="Text Box 194">
          <a:extLst>
            <a:ext uri="{FF2B5EF4-FFF2-40B4-BE49-F238E27FC236}">
              <a16:creationId xmlns:a16="http://schemas.microsoft.com/office/drawing/2014/main" id="{138277B6-5535-463F-A1FB-19CB058990BF}"/>
            </a:ext>
          </a:extLst>
        </xdr:cNvPr>
        <xdr:cNvSpPr txBox="1">
          <a:spLocks noChangeArrowheads="1"/>
        </xdr:cNvSpPr>
      </xdr:nvSpPr>
      <xdr:spPr bwMode="auto">
        <a:xfrm>
          <a:off x="1541318" y="8239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3" name="Text Box 195">
          <a:extLst>
            <a:ext uri="{FF2B5EF4-FFF2-40B4-BE49-F238E27FC236}">
              <a16:creationId xmlns:a16="http://schemas.microsoft.com/office/drawing/2014/main" id="{931A0884-C3FB-4E46-B243-4B1249CAFDF6}"/>
            </a:ext>
          </a:extLst>
        </xdr:cNvPr>
        <xdr:cNvSpPr txBox="1">
          <a:spLocks noChangeArrowheads="1"/>
        </xdr:cNvSpPr>
      </xdr:nvSpPr>
      <xdr:spPr bwMode="auto">
        <a:xfrm>
          <a:off x="1541318" y="8261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74" name="Text Box 196">
          <a:extLst>
            <a:ext uri="{FF2B5EF4-FFF2-40B4-BE49-F238E27FC236}">
              <a16:creationId xmlns:a16="http://schemas.microsoft.com/office/drawing/2014/main" id="{DEE8DC43-073D-455E-9F17-AD4F74591A81}"/>
            </a:ext>
          </a:extLst>
        </xdr:cNvPr>
        <xdr:cNvSpPr txBox="1">
          <a:spLocks noChangeArrowheads="1"/>
        </xdr:cNvSpPr>
      </xdr:nvSpPr>
      <xdr:spPr bwMode="auto">
        <a:xfrm>
          <a:off x="1541318" y="83265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5" name="Text Box 197">
          <a:extLst>
            <a:ext uri="{FF2B5EF4-FFF2-40B4-BE49-F238E27FC236}">
              <a16:creationId xmlns:a16="http://schemas.microsoft.com/office/drawing/2014/main" id="{B3BF71EA-C46A-48ED-8B4D-C742DC6DC504}"/>
            </a:ext>
          </a:extLst>
        </xdr:cNvPr>
        <xdr:cNvSpPr txBox="1">
          <a:spLocks noChangeArrowheads="1"/>
        </xdr:cNvSpPr>
      </xdr:nvSpPr>
      <xdr:spPr bwMode="auto">
        <a:xfrm>
          <a:off x="1541318" y="8348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76" name="Text Box 198">
          <a:extLst>
            <a:ext uri="{FF2B5EF4-FFF2-40B4-BE49-F238E27FC236}">
              <a16:creationId xmlns:a16="http://schemas.microsoft.com/office/drawing/2014/main" id="{FA3535B4-9D90-4B3A-85B3-529E258B0958}"/>
            </a:ext>
          </a:extLst>
        </xdr:cNvPr>
        <xdr:cNvSpPr txBox="1">
          <a:spLocks noChangeArrowheads="1"/>
        </xdr:cNvSpPr>
      </xdr:nvSpPr>
      <xdr:spPr bwMode="auto">
        <a:xfrm>
          <a:off x="1541318" y="84131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7" name="Text Box 199">
          <a:extLst>
            <a:ext uri="{FF2B5EF4-FFF2-40B4-BE49-F238E27FC236}">
              <a16:creationId xmlns:a16="http://schemas.microsoft.com/office/drawing/2014/main" id="{9615EADF-787C-4473-9229-97D6BCA325C2}"/>
            </a:ext>
          </a:extLst>
        </xdr:cNvPr>
        <xdr:cNvSpPr txBox="1">
          <a:spLocks noChangeArrowheads="1"/>
        </xdr:cNvSpPr>
      </xdr:nvSpPr>
      <xdr:spPr bwMode="auto">
        <a:xfrm>
          <a:off x="1541318" y="84564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8" name="Text Box 200">
          <a:extLst>
            <a:ext uri="{FF2B5EF4-FFF2-40B4-BE49-F238E27FC236}">
              <a16:creationId xmlns:a16="http://schemas.microsoft.com/office/drawing/2014/main" id="{CE70A7D0-C6C7-4407-B9A5-D6B92EE3E98A}"/>
            </a:ext>
          </a:extLst>
        </xdr:cNvPr>
        <xdr:cNvSpPr txBox="1">
          <a:spLocks noChangeArrowheads="1"/>
        </xdr:cNvSpPr>
      </xdr:nvSpPr>
      <xdr:spPr bwMode="auto">
        <a:xfrm>
          <a:off x="1541318" y="84997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9" name="Text Box 201">
          <a:extLst>
            <a:ext uri="{FF2B5EF4-FFF2-40B4-BE49-F238E27FC236}">
              <a16:creationId xmlns:a16="http://schemas.microsoft.com/office/drawing/2014/main" id="{BB12B05D-FA6B-43C7-A2B8-AAC0BD8079C0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0" name="Text Box 202">
          <a:extLst>
            <a:ext uri="{FF2B5EF4-FFF2-40B4-BE49-F238E27FC236}">
              <a16:creationId xmlns:a16="http://schemas.microsoft.com/office/drawing/2014/main" id="{A34193F1-6844-4F05-A2B1-6CF400AC06FC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1" name="Text Box 203">
          <a:extLst>
            <a:ext uri="{FF2B5EF4-FFF2-40B4-BE49-F238E27FC236}">
              <a16:creationId xmlns:a16="http://schemas.microsoft.com/office/drawing/2014/main" id="{1B2191A8-0A87-4496-80B4-3019304E79E4}"/>
            </a:ext>
          </a:extLst>
        </xdr:cNvPr>
        <xdr:cNvSpPr txBox="1">
          <a:spLocks noChangeArrowheads="1"/>
        </xdr:cNvSpPr>
      </xdr:nvSpPr>
      <xdr:spPr bwMode="auto">
        <a:xfrm>
          <a:off x="1541318" y="8954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182" name="Text Box 204">
          <a:extLst>
            <a:ext uri="{FF2B5EF4-FFF2-40B4-BE49-F238E27FC236}">
              <a16:creationId xmlns:a16="http://schemas.microsoft.com/office/drawing/2014/main" id="{BFCFDDBB-6A12-45B9-B6EA-3F87977E269F}"/>
            </a:ext>
          </a:extLst>
        </xdr:cNvPr>
        <xdr:cNvSpPr txBox="1">
          <a:spLocks noChangeArrowheads="1"/>
        </xdr:cNvSpPr>
      </xdr:nvSpPr>
      <xdr:spPr bwMode="auto">
        <a:xfrm>
          <a:off x="1541318" y="10296525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3" name="Text Box 205">
          <a:extLst>
            <a:ext uri="{FF2B5EF4-FFF2-40B4-BE49-F238E27FC236}">
              <a16:creationId xmlns:a16="http://schemas.microsoft.com/office/drawing/2014/main" id="{99AC9BFD-5D20-41E7-B863-B58466000A97}"/>
            </a:ext>
          </a:extLst>
        </xdr:cNvPr>
        <xdr:cNvSpPr txBox="1">
          <a:spLocks noChangeArrowheads="1"/>
        </xdr:cNvSpPr>
      </xdr:nvSpPr>
      <xdr:spPr bwMode="auto">
        <a:xfrm>
          <a:off x="1541318" y="15941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4" name="Text Box 206">
          <a:extLst>
            <a:ext uri="{FF2B5EF4-FFF2-40B4-BE49-F238E27FC236}">
              <a16:creationId xmlns:a16="http://schemas.microsoft.com/office/drawing/2014/main" id="{702A6D0E-9588-49D2-AEBE-CA19E0AA56D4}"/>
            </a:ext>
          </a:extLst>
        </xdr:cNvPr>
        <xdr:cNvSpPr txBox="1">
          <a:spLocks noChangeArrowheads="1"/>
        </xdr:cNvSpPr>
      </xdr:nvSpPr>
      <xdr:spPr bwMode="auto">
        <a:xfrm>
          <a:off x="1541318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5" name="Text Box 207">
          <a:extLst>
            <a:ext uri="{FF2B5EF4-FFF2-40B4-BE49-F238E27FC236}">
              <a16:creationId xmlns:a16="http://schemas.microsoft.com/office/drawing/2014/main" id="{88473ED0-BB8A-4CE8-A032-52B161C931A8}"/>
            </a:ext>
          </a:extLst>
        </xdr:cNvPr>
        <xdr:cNvSpPr txBox="1">
          <a:spLocks noChangeArrowheads="1"/>
        </xdr:cNvSpPr>
      </xdr:nvSpPr>
      <xdr:spPr bwMode="auto">
        <a:xfrm>
          <a:off x="1541318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6" name="Text Box 208">
          <a:extLst>
            <a:ext uri="{FF2B5EF4-FFF2-40B4-BE49-F238E27FC236}">
              <a16:creationId xmlns:a16="http://schemas.microsoft.com/office/drawing/2014/main" id="{C04CA4D9-B6B3-4580-A290-D40DE721FE52}"/>
            </a:ext>
          </a:extLst>
        </xdr:cNvPr>
        <xdr:cNvSpPr txBox="1">
          <a:spLocks noChangeArrowheads="1"/>
        </xdr:cNvSpPr>
      </xdr:nvSpPr>
      <xdr:spPr bwMode="auto">
        <a:xfrm>
          <a:off x="1541318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7" name="Text Box 209">
          <a:extLst>
            <a:ext uri="{FF2B5EF4-FFF2-40B4-BE49-F238E27FC236}">
              <a16:creationId xmlns:a16="http://schemas.microsoft.com/office/drawing/2014/main" id="{A32FD1E5-A0B1-47AC-A393-5CA7D11DE8AC}"/>
            </a:ext>
          </a:extLst>
        </xdr:cNvPr>
        <xdr:cNvSpPr txBox="1">
          <a:spLocks noChangeArrowheads="1"/>
        </xdr:cNvSpPr>
      </xdr:nvSpPr>
      <xdr:spPr bwMode="auto">
        <a:xfrm>
          <a:off x="1541318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8" name="Text Box 210">
          <a:extLst>
            <a:ext uri="{FF2B5EF4-FFF2-40B4-BE49-F238E27FC236}">
              <a16:creationId xmlns:a16="http://schemas.microsoft.com/office/drawing/2014/main" id="{B20C5FE8-F6FB-4A01-B317-6FA3A05D851F}"/>
            </a:ext>
          </a:extLst>
        </xdr:cNvPr>
        <xdr:cNvSpPr txBox="1">
          <a:spLocks noChangeArrowheads="1"/>
        </xdr:cNvSpPr>
      </xdr:nvSpPr>
      <xdr:spPr bwMode="auto">
        <a:xfrm>
          <a:off x="1541318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89" name="Text Box 211">
          <a:extLst>
            <a:ext uri="{FF2B5EF4-FFF2-40B4-BE49-F238E27FC236}">
              <a16:creationId xmlns:a16="http://schemas.microsoft.com/office/drawing/2014/main" id="{8267830F-F405-4AD4-AF78-0D68D9FDB3C3}"/>
            </a:ext>
          </a:extLst>
        </xdr:cNvPr>
        <xdr:cNvSpPr txBox="1">
          <a:spLocks noChangeArrowheads="1"/>
        </xdr:cNvSpPr>
      </xdr:nvSpPr>
      <xdr:spPr bwMode="auto">
        <a:xfrm>
          <a:off x="1541318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0" name="Text Box 212">
          <a:extLst>
            <a:ext uri="{FF2B5EF4-FFF2-40B4-BE49-F238E27FC236}">
              <a16:creationId xmlns:a16="http://schemas.microsoft.com/office/drawing/2014/main" id="{9677FDDB-CFB8-4E7D-A77C-E94647236B3B}"/>
            </a:ext>
          </a:extLst>
        </xdr:cNvPr>
        <xdr:cNvSpPr txBox="1">
          <a:spLocks noChangeArrowheads="1"/>
        </xdr:cNvSpPr>
      </xdr:nvSpPr>
      <xdr:spPr bwMode="auto">
        <a:xfrm>
          <a:off x="1541318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91" name="Text Box 213">
          <a:extLst>
            <a:ext uri="{FF2B5EF4-FFF2-40B4-BE49-F238E27FC236}">
              <a16:creationId xmlns:a16="http://schemas.microsoft.com/office/drawing/2014/main" id="{8E45ABAC-CA98-49F9-BDFF-87C71B82F802}"/>
            </a:ext>
          </a:extLst>
        </xdr:cNvPr>
        <xdr:cNvSpPr txBox="1">
          <a:spLocks noChangeArrowheads="1"/>
        </xdr:cNvSpPr>
      </xdr:nvSpPr>
      <xdr:spPr bwMode="auto">
        <a:xfrm>
          <a:off x="1541318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2" name="Text Box 214">
          <a:extLst>
            <a:ext uri="{FF2B5EF4-FFF2-40B4-BE49-F238E27FC236}">
              <a16:creationId xmlns:a16="http://schemas.microsoft.com/office/drawing/2014/main" id="{6FAE0623-6BBC-462B-BF23-4BC4263574C0}"/>
            </a:ext>
          </a:extLst>
        </xdr:cNvPr>
        <xdr:cNvSpPr txBox="1">
          <a:spLocks noChangeArrowheads="1"/>
        </xdr:cNvSpPr>
      </xdr:nvSpPr>
      <xdr:spPr bwMode="auto">
        <a:xfrm>
          <a:off x="1541318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93" name="Text Box 215">
          <a:extLst>
            <a:ext uri="{FF2B5EF4-FFF2-40B4-BE49-F238E27FC236}">
              <a16:creationId xmlns:a16="http://schemas.microsoft.com/office/drawing/2014/main" id="{A92D6181-A383-4FE2-BC65-B658348BB7D2}"/>
            </a:ext>
          </a:extLst>
        </xdr:cNvPr>
        <xdr:cNvSpPr txBox="1">
          <a:spLocks noChangeArrowheads="1"/>
        </xdr:cNvSpPr>
      </xdr:nvSpPr>
      <xdr:spPr bwMode="auto">
        <a:xfrm>
          <a:off x="1541318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4" name="Text Box 216">
          <a:extLst>
            <a:ext uri="{FF2B5EF4-FFF2-40B4-BE49-F238E27FC236}">
              <a16:creationId xmlns:a16="http://schemas.microsoft.com/office/drawing/2014/main" id="{CA5CA2F1-A71A-45BC-96E6-484D27C92D3E}"/>
            </a:ext>
          </a:extLst>
        </xdr:cNvPr>
        <xdr:cNvSpPr txBox="1">
          <a:spLocks noChangeArrowheads="1"/>
        </xdr:cNvSpPr>
      </xdr:nvSpPr>
      <xdr:spPr bwMode="auto">
        <a:xfrm>
          <a:off x="1541318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5" name="Text Box 217">
          <a:extLst>
            <a:ext uri="{FF2B5EF4-FFF2-40B4-BE49-F238E27FC236}">
              <a16:creationId xmlns:a16="http://schemas.microsoft.com/office/drawing/2014/main" id="{0B3A0666-197C-4A78-A259-3D451334E5E6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6" name="Text Box 218">
          <a:extLst>
            <a:ext uri="{FF2B5EF4-FFF2-40B4-BE49-F238E27FC236}">
              <a16:creationId xmlns:a16="http://schemas.microsoft.com/office/drawing/2014/main" id="{B34E1CBC-5706-427C-965E-DCFA8169B2A4}"/>
            </a:ext>
          </a:extLst>
        </xdr:cNvPr>
        <xdr:cNvSpPr txBox="1">
          <a:spLocks noChangeArrowheads="1"/>
        </xdr:cNvSpPr>
      </xdr:nvSpPr>
      <xdr:spPr bwMode="auto">
        <a:xfrm>
          <a:off x="1541318" y="3932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97" name="Text Box 219">
          <a:extLst>
            <a:ext uri="{FF2B5EF4-FFF2-40B4-BE49-F238E27FC236}">
              <a16:creationId xmlns:a16="http://schemas.microsoft.com/office/drawing/2014/main" id="{343A098A-2366-47F2-8185-6460D5408AC6}"/>
            </a:ext>
          </a:extLst>
        </xdr:cNvPr>
        <xdr:cNvSpPr txBox="1">
          <a:spLocks noChangeArrowheads="1"/>
        </xdr:cNvSpPr>
      </xdr:nvSpPr>
      <xdr:spPr bwMode="auto">
        <a:xfrm>
          <a:off x="1541318" y="60102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8" name="Text Box 220">
          <a:extLst>
            <a:ext uri="{FF2B5EF4-FFF2-40B4-BE49-F238E27FC236}">
              <a16:creationId xmlns:a16="http://schemas.microsoft.com/office/drawing/2014/main" id="{B13AFA19-2CA9-44ED-A26A-7AB4603AD07D}"/>
            </a:ext>
          </a:extLst>
        </xdr:cNvPr>
        <xdr:cNvSpPr txBox="1">
          <a:spLocks noChangeArrowheads="1"/>
        </xdr:cNvSpPr>
      </xdr:nvSpPr>
      <xdr:spPr bwMode="auto">
        <a:xfrm>
          <a:off x="1541318" y="8023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9" name="Text Box 221">
          <a:extLst>
            <a:ext uri="{FF2B5EF4-FFF2-40B4-BE49-F238E27FC236}">
              <a16:creationId xmlns:a16="http://schemas.microsoft.com/office/drawing/2014/main" id="{D9700E29-1223-4284-AB32-D377E2BAF55D}"/>
            </a:ext>
          </a:extLst>
        </xdr:cNvPr>
        <xdr:cNvSpPr txBox="1">
          <a:spLocks noChangeArrowheads="1"/>
        </xdr:cNvSpPr>
      </xdr:nvSpPr>
      <xdr:spPr bwMode="auto">
        <a:xfrm>
          <a:off x="1541318" y="8045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200" name="Text Box 223">
          <a:extLst>
            <a:ext uri="{FF2B5EF4-FFF2-40B4-BE49-F238E27FC236}">
              <a16:creationId xmlns:a16="http://schemas.microsoft.com/office/drawing/2014/main" id="{72E75BCE-6817-4B3B-ABDD-23C4B605D0E2}"/>
            </a:ext>
          </a:extLst>
        </xdr:cNvPr>
        <xdr:cNvSpPr txBox="1">
          <a:spLocks noChangeArrowheads="1"/>
        </xdr:cNvSpPr>
      </xdr:nvSpPr>
      <xdr:spPr bwMode="auto">
        <a:xfrm>
          <a:off x="1541318" y="8153400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1" name="Text Box 224">
          <a:extLst>
            <a:ext uri="{FF2B5EF4-FFF2-40B4-BE49-F238E27FC236}">
              <a16:creationId xmlns:a16="http://schemas.microsoft.com/office/drawing/2014/main" id="{813C74B1-CDEC-45F3-B086-D7F36625864E}"/>
            </a:ext>
          </a:extLst>
        </xdr:cNvPr>
        <xdr:cNvSpPr txBox="1">
          <a:spLocks noChangeArrowheads="1"/>
        </xdr:cNvSpPr>
      </xdr:nvSpPr>
      <xdr:spPr bwMode="auto">
        <a:xfrm>
          <a:off x="1541318" y="8196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02" name="Text Box 225">
          <a:extLst>
            <a:ext uri="{FF2B5EF4-FFF2-40B4-BE49-F238E27FC236}">
              <a16:creationId xmlns:a16="http://schemas.microsoft.com/office/drawing/2014/main" id="{3E7EA02D-9529-4A28-9934-744DCA283AB7}"/>
            </a:ext>
          </a:extLst>
        </xdr:cNvPr>
        <xdr:cNvSpPr txBox="1">
          <a:spLocks noChangeArrowheads="1"/>
        </xdr:cNvSpPr>
      </xdr:nvSpPr>
      <xdr:spPr bwMode="auto">
        <a:xfrm>
          <a:off x="1541318" y="8239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3" name="Text Box 226">
          <a:extLst>
            <a:ext uri="{FF2B5EF4-FFF2-40B4-BE49-F238E27FC236}">
              <a16:creationId xmlns:a16="http://schemas.microsoft.com/office/drawing/2014/main" id="{7986B6AC-86B1-42F9-8355-EABC0F47671B}"/>
            </a:ext>
          </a:extLst>
        </xdr:cNvPr>
        <xdr:cNvSpPr txBox="1">
          <a:spLocks noChangeArrowheads="1"/>
        </xdr:cNvSpPr>
      </xdr:nvSpPr>
      <xdr:spPr bwMode="auto">
        <a:xfrm>
          <a:off x="1541318" y="8261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04" name="Text Box 227">
          <a:extLst>
            <a:ext uri="{FF2B5EF4-FFF2-40B4-BE49-F238E27FC236}">
              <a16:creationId xmlns:a16="http://schemas.microsoft.com/office/drawing/2014/main" id="{8594A983-5ECB-45F3-AE9D-2AA762965FED}"/>
            </a:ext>
          </a:extLst>
        </xdr:cNvPr>
        <xdr:cNvSpPr txBox="1">
          <a:spLocks noChangeArrowheads="1"/>
        </xdr:cNvSpPr>
      </xdr:nvSpPr>
      <xdr:spPr bwMode="auto">
        <a:xfrm>
          <a:off x="1541318" y="83265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5" name="Text Box 228">
          <a:extLst>
            <a:ext uri="{FF2B5EF4-FFF2-40B4-BE49-F238E27FC236}">
              <a16:creationId xmlns:a16="http://schemas.microsoft.com/office/drawing/2014/main" id="{9D1525C5-1118-44DC-ACE0-D547858F0AF4}"/>
            </a:ext>
          </a:extLst>
        </xdr:cNvPr>
        <xdr:cNvSpPr txBox="1">
          <a:spLocks noChangeArrowheads="1"/>
        </xdr:cNvSpPr>
      </xdr:nvSpPr>
      <xdr:spPr bwMode="auto">
        <a:xfrm>
          <a:off x="1541318" y="8348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06" name="Text Box 229">
          <a:extLst>
            <a:ext uri="{FF2B5EF4-FFF2-40B4-BE49-F238E27FC236}">
              <a16:creationId xmlns:a16="http://schemas.microsoft.com/office/drawing/2014/main" id="{64298019-DFDF-4282-8908-09026F914908}"/>
            </a:ext>
          </a:extLst>
        </xdr:cNvPr>
        <xdr:cNvSpPr txBox="1">
          <a:spLocks noChangeArrowheads="1"/>
        </xdr:cNvSpPr>
      </xdr:nvSpPr>
      <xdr:spPr bwMode="auto">
        <a:xfrm>
          <a:off x="1541318" y="84131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7" name="Text Box 230">
          <a:extLst>
            <a:ext uri="{FF2B5EF4-FFF2-40B4-BE49-F238E27FC236}">
              <a16:creationId xmlns:a16="http://schemas.microsoft.com/office/drawing/2014/main" id="{4813089F-0B62-4DFC-89DF-EEF2BE4F7E48}"/>
            </a:ext>
          </a:extLst>
        </xdr:cNvPr>
        <xdr:cNvSpPr txBox="1">
          <a:spLocks noChangeArrowheads="1"/>
        </xdr:cNvSpPr>
      </xdr:nvSpPr>
      <xdr:spPr bwMode="auto">
        <a:xfrm>
          <a:off x="1541318" y="84564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8" name="Text Box 231">
          <a:extLst>
            <a:ext uri="{FF2B5EF4-FFF2-40B4-BE49-F238E27FC236}">
              <a16:creationId xmlns:a16="http://schemas.microsoft.com/office/drawing/2014/main" id="{044E878B-1339-42CD-A10C-4533A0CBD4FB}"/>
            </a:ext>
          </a:extLst>
        </xdr:cNvPr>
        <xdr:cNvSpPr txBox="1">
          <a:spLocks noChangeArrowheads="1"/>
        </xdr:cNvSpPr>
      </xdr:nvSpPr>
      <xdr:spPr bwMode="auto">
        <a:xfrm>
          <a:off x="1541318" y="84997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9" name="Text Box 232">
          <a:extLst>
            <a:ext uri="{FF2B5EF4-FFF2-40B4-BE49-F238E27FC236}">
              <a16:creationId xmlns:a16="http://schemas.microsoft.com/office/drawing/2014/main" id="{B4F16803-1495-47D2-9997-9E3AACFC0773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0" name="Text Box 233">
          <a:extLst>
            <a:ext uri="{FF2B5EF4-FFF2-40B4-BE49-F238E27FC236}">
              <a16:creationId xmlns:a16="http://schemas.microsoft.com/office/drawing/2014/main" id="{B69946DE-8DAD-46B8-BAF7-A0BD8295CEA9}"/>
            </a:ext>
          </a:extLst>
        </xdr:cNvPr>
        <xdr:cNvSpPr txBox="1">
          <a:spLocks noChangeArrowheads="1"/>
        </xdr:cNvSpPr>
      </xdr:nvSpPr>
      <xdr:spPr bwMode="auto">
        <a:xfrm>
          <a:off x="1541318" y="8911070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211" name="Text Box 234">
          <a:extLst>
            <a:ext uri="{FF2B5EF4-FFF2-40B4-BE49-F238E27FC236}">
              <a16:creationId xmlns:a16="http://schemas.microsoft.com/office/drawing/2014/main" id="{6E159BFA-D1D4-4BA5-892D-8D47F4CD708C}"/>
            </a:ext>
          </a:extLst>
        </xdr:cNvPr>
        <xdr:cNvSpPr txBox="1">
          <a:spLocks noChangeArrowheads="1"/>
        </xdr:cNvSpPr>
      </xdr:nvSpPr>
      <xdr:spPr bwMode="auto">
        <a:xfrm>
          <a:off x="1541318" y="10253229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2" name="Text Box 235">
          <a:extLst>
            <a:ext uri="{FF2B5EF4-FFF2-40B4-BE49-F238E27FC236}">
              <a16:creationId xmlns:a16="http://schemas.microsoft.com/office/drawing/2014/main" id="{3A4172BD-0CBF-4CFE-A5DF-E0AFA26D5F04}"/>
            </a:ext>
          </a:extLst>
        </xdr:cNvPr>
        <xdr:cNvSpPr txBox="1">
          <a:spLocks noChangeArrowheads="1"/>
        </xdr:cNvSpPr>
      </xdr:nvSpPr>
      <xdr:spPr bwMode="auto">
        <a:xfrm>
          <a:off x="1541318" y="1615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13" name="Text Box 236">
          <a:extLst>
            <a:ext uri="{FF2B5EF4-FFF2-40B4-BE49-F238E27FC236}">
              <a16:creationId xmlns:a16="http://schemas.microsoft.com/office/drawing/2014/main" id="{9EE86DB1-0C15-4596-8786-424E39155540}"/>
            </a:ext>
          </a:extLst>
        </xdr:cNvPr>
        <xdr:cNvSpPr txBox="1">
          <a:spLocks noChangeArrowheads="1"/>
        </xdr:cNvSpPr>
      </xdr:nvSpPr>
      <xdr:spPr bwMode="auto">
        <a:xfrm>
          <a:off x="1541318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14" name="Text Box 237">
          <a:extLst>
            <a:ext uri="{FF2B5EF4-FFF2-40B4-BE49-F238E27FC236}">
              <a16:creationId xmlns:a16="http://schemas.microsoft.com/office/drawing/2014/main" id="{BAAE7F3C-0C33-484B-B741-EC6AA5F53CEF}"/>
            </a:ext>
          </a:extLst>
        </xdr:cNvPr>
        <xdr:cNvSpPr txBox="1">
          <a:spLocks noChangeArrowheads="1"/>
        </xdr:cNvSpPr>
      </xdr:nvSpPr>
      <xdr:spPr bwMode="auto">
        <a:xfrm>
          <a:off x="1541318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5" name="Text Box 238">
          <a:extLst>
            <a:ext uri="{FF2B5EF4-FFF2-40B4-BE49-F238E27FC236}">
              <a16:creationId xmlns:a16="http://schemas.microsoft.com/office/drawing/2014/main" id="{F70B86DC-891D-48CE-9D64-AC6A38F9A55F}"/>
            </a:ext>
          </a:extLst>
        </xdr:cNvPr>
        <xdr:cNvSpPr txBox="1">
          <a:spLocks noChangeArrowheads="1"/>
        </xdr:cNvSpPr>
      </xdr:nvSpPr>
      <xdr:spPr bwMode="auto">
        <a:xfrm>
          <a:off x="1541318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6" name="Text Box 239">
          <a:extLst>
            <a:ext uri="{FF2B5EF4-FFF2-40B4-BE49-F238E27FC236}">
              <a16:creationId xmlns:a16="http://schemas.microsoft.com/office/drawing/2014/main" id="{BD8285AF-BD1D-421D-83C5-4B5F9DF5AF5C}"/>
            </a:ext>
          </a:extLst>
        </xdr:cNvPr>
        <xdr:cNvSpPr txBox="1">
          <a:spLocks noChangeArrowheads="1"/>
        </xdr:cNvSpPr>
      </xdr:nvSpPr>
      <xdr:spPr bwMode="auto">
        <a:xfrm>
          <a:off x="1541318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17" name="Text Box 240">
          <a:extLst>
            <a:ext uri="{FF2B5EF4-FFF2-40B4-BE49-F238E27FC236}">
              <a16:creationId xmlns:a16="http://schemas.microsoft.com/office/drawing/2014/main" id="{191A6EB6-F3D3-4FE7-8270-B6C485E336E7}"/>
            </a:ext>
          </a:extLst>
        </xdr:cNvPr>
        <xdr:cNvSpPr txBox="1">
          <a:spLocks noChangeArrowheads="1"/>
        </xdr:cNvSpPr>
      </xdr:nvSpPr>
      <xdr:spPr bwMode="auto">
        <a:xfrm>
          <a:off x="1541318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18" name="Text Box 241">
          <a:extLst>
            <a:ext uri="{FF2B5EF4-FFF2-40B4-BE49-F238E27FC236}">
              <a16:creationId xmlns:a16="http://schemas.microsoft.com/office/drawing/2014/main" id="{4290D7FB-3C91-44FB-B278-C07BFCFA3B1B}"/>
            </a:ext>
          </a:extLst>
        </xdr:cNvPr>
        <xdr:cNvSpPr txBox="1">
          <a:spLocks noChangeArrowheads="1"/>
        </xdr:cNvSpPr>
      </xdr:nvSpPr>
      <xdr:spPr bwMode="auto">
        <a:xfrm>
          <a:off x="1541318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9" name="Text Box 242">
          <a:extLst>
            <a:ext uri="{FF2B5EF4-FFF2-40B4-BE49-F238E27FC236}">
              <a16:creationId xmlns:a16="http://schemas.microsoft.com/office/drawing/2014/main" id="{BF6CB648-94C4-4DDD-9963-CBF42C0EBC66}"/>
            </a:ext>
          </a:extLst>
        </xdr:cNvPr>
        <xdr:cNvSpPr txBox="1">
          <a:spLocks noChangeArrowheads="1"/>
        </xdr:cNvSpPr>
      </xdr:nvSpPr>
      <xdr:spPr bwMode="auto">
        <a:xfrm>
          <a:off x="1541318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20" name="Text Box 243">
          <a:extLst>
            <a:ext uri="{FF2B5EF4-FFF2-40B4-BE49-F238E27FC236}">
              <a16:creationId xmlns:a16="http://schemas.microsoft.com/office/drawing/2014/main" id="{5972E8FA-F054-434D-A2AF-B3F3B7F6DAF8}"/>
            </a:ext>
          </a:extLst>
        </xdr:cNvPr>
        <xdr:cNvSpPr txBox="1">
          <a:spLocks noChangeArrowheads="1"/>
        </xdr:cNvSpPr>
      </xdr:nvSpPr>
      <xdr:spPr bwMode="auto">
        <a:xfrm>
          <a:off x="1541318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1" name="Text Box 244">
          <a:extLst>
            <a:ext uri="{FF2B5EF4-FFF2-40B4-BE49-F238E27FC236}">
              <a16:creationId xmlns:a16="http://schemas.microsoft.com/office/drawing/2014/main" id="{7AA3F757-2168-473C-9649-4C34FA05A7FB}"/>
            </a:ext>
          </a:extLst>
        </xdr:cNvPr>
        <xdr:cNvSpPr txBox="1">
          <a:spLocks noChangeArrowheads="1"/>
        </xdr:cNvSpPr>
      </xdr:nvSpPr>
      <xdr:spPr bwMode="auto">
        <a:xfrm>
          <a:off x="1541318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2" name="Text Box 245">
          <a:extLst>
            <a:ext uri="{FF2B5EF4-FFF2-40B4-BE49-F238E27FC236}">
              <a16:creationId xmlns:a16="http://schemas.microsoft.com/office/drawing/2014/main" id="{2888055D-7212-460D-8FF0-2A40C4A4000F}"/>
            </a:ext>
          </a:extLst>
        </xdr:cNvPr>
        <xdr:cNvSpPr txBox="1">
          <a:spLocks noChangeArrowheads="1"/>
        </xdr:cNvSpPr>
      </xdr:nvSpPr>
      <xdr:spPr bwMode="auto">
        <a:xfrm>
          <a:off x="1541318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3" name="Text Box 246">
          <a:extLst>
            <a:ext uri="{FF2B5EF4-FFF2-40B4-BE49-F238E27FC236}">
              <a16:creationId xmlns:a16="http://schemas.microsoft.com/office/drawing/2014/main" id="{B27F63F0-0D1B-4016-B18D-2D345BCC634C}"/>
            </a:ext>
          </a:extLst>
        </xdr:cNvPr>
        <xdr:cNvSpPr txBox="1">
          <a:spLocks noChangeArrowheads="1"/>
        </xdr:cNvSpPr>
      </xdr:nvSpPr>
      <xdr:spPr bwMode="auto">
        <a:xfrm>
          <a:off x="1541318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25977</xdr:colOff>
      <xdr:row>499</xdr:row>
      <xdr:rowOff>0</xdr:rowOff>
    </xdr:from>
    <xdr:ext cx="76200" cy="254577"/>
    <xdr:sp macro="" textlink="">
      <xdr:nvSpPr>
        <xdr:cNvPr id="1224" name="Text Box 247">
          <a:extLst>
            <a:ext uri="{FF2B5EF4-FFF2-40B4-BE49-F238E27FC236}">
              <a16:creationId xmlns:a16="http://schemas.microsoft.com/office/drawing/2014/main" id="{318839CC-2358-4F8C-84A3-D2B405308923}"/>
            </a:ext>
          </a:extLst>
        </xdr:cNvPr>
        <xdr:cNvSpPr txBox="1">
          <a:spLocks noChangeArrowheads="1"/>
        </xdr:cNvSpPr>
      </xdr:nvSpPr>
      <xdr:spPr bwMode="auto">
        <a:xfrm>
          <a:off x="1567295" y="1876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5" name="Text Box 248">
          <a:extLst>
            <a:ext uri="{FF2B5EF4-FFF2-40B4-BE49-F238E27FC236}">
              <a16:creationId xmlns:a16="http://schemas.microsoft.com/office/drawing/2014/main" id="{538BAD59-D49C-4893-A32C-7C351338B9CE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6" name="Text Box 249">
          <a:extLst>
            <a:ext uri="{FF2B5EF4-FFF2-40B4-BE49-F238E27FC236}">
              <a16:creationId xmlns:a16="http://schemas.microsoft.com/office/drawing/2014/main" id="{3E9EDC14-57C0-4655-BC65-1F380693FFC9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7" name="Text Box 250">
          <a:extLst>
            <a:ext uri="{FF2B5EF4-FFF2-40B4-BE49-F238E27FC236}">
              <a16:creationId xmlns:a16="http://schemas.microsoft.com/office/drawing/2014/main" id="{92639637-6ECA-4C2F-B427-E92A928A6112}"/>
            </a:ext>
          </a:extLst>
        </xdr:cNvPr>
        <xdr:cNvSpPr txBox="1">
          <a:spLocks noChangeArrowheads="1"/>
        </xdr:cNvSpPr>
      </xdr:nvSpPr>
      <xdr:spPr bwMode="auto">
        <a:xfrm>
          <a:off x="1541318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8" name="Text Box 251">
          <a:extLst>
            <a:ext uri="{FF2B5EF4-FFF2-40B4-BE49-F238E27FC236}">
              <a16:creationId xmlns:a16="http://schemas.microsoft.com/office/drawing/2014/main" id="{E5CD3D7A-4777-47A2-9020-8380638D6A0B}"/>
            </a:ext>
          </a:extLst>
        </xdr:cNvPr>
        <xdr:cNvSpPr txBox="1">
          <a:spLocks noChangeArrowheads="1"/>
        </xdr:cNvSpPr>
      </xdr:nvSpPr>
      <xdr:spPr bwMode="auto">
        <a:xfrm>
          <a:off x="1541318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9" name="Text Box 252">
          <a:extLst>
            <a:ext uri="{FF2B5EF4-FFF2-40B4-BE49-F238E27FC236}">
              <a16:creationId xmlns:a16="http://schemas.microsoft.com/office/drawing/2014/main" id="{7B90EFB4-8C09-47FB-A7C8-0E1C3A726877}"/>
            </a:ext>
          </a:extLst>
        </xdr:cNvPr>
        <xdr:cNvSpPr txBox="1">
          <a:spLocks noChangeArrowheads="1"/>
        </xdr:cNvSpPr>
      </xdr:nvSpPr>
      <xdr:spPr bwMode="auto">
        <a:xfrm>
          <a:off x="1541318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0" name="Text Box 253">
          <a:extLst>
            <a:ext uri="{FF2B5EF4-FFF2-40B4-BE49-F238E27FC236}">
              <a16:creationId xmlns:a16="http://schemas.microsoft.com/office/drawing/2014/main" id="{C714A94E-5665-4893-9728-059362DE1D93}"/>
            </a:ext>
          </a:extLst>
        </xdr:cNvPr>
        <xdr:cNvSpPr txBox="1">
          <a:spLocks noChangeArrowheads="1"/>
        </xdr:cNvSpPr>
      </xdr:nvSpPr>
      <xdr:spPr bwMode="auto">
        <a:xfrm>
          <a:off x="1541318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1" name="Text Box 254">
          <a:extLst>
            <a:ext uri="{FF2B5EF4-FFF2-40B4-BE49-F238E27FC236}">
              <a16:creationId xmlns:a16="http://schemas.microsoft.com/office/drawing/2014/main" id="{D80D4014-5F60-4CC1-B7C7-700C658DFC0D}"/>
            </a:ext>
          </a:extLst>
        </xdr:cNvPr>
        <xdr:cNvSpPr txBox="1">
          <a:spLocks noChangeArrowheads="1"/>
        </xdr:cNvSpPr>
      </xdr:nvSpPr>
      <xdr:spPr bwMode="auto">
        <a:xfrm>
          <a:off x="1541318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2" name="Text Box 255">
          <a:extLst>
            <a:ext uri="{FF2B5EF4-FFF2-40B4-BE49-F238E27FC236}">
              <a16:creationId xmlns:a16="http://schemas.microsoft.com/office/drawing/2014/main" id="{E33D192B-AD29-4DA5-8633-730DB1686BCF}"/>
            </a:ext>
          </a:extLst>
        </xdr:cNvPr>
        <xdr:cNvSpPr txBox="1">
          <a:spLocks noChangeArrowheads="1"/>
        </xdr:cNvSpPr>
      </xdr:nvSpPr>
      <xdr:spPr bwMode="auto">
        <a:xfrm>
          <a:off x="1541318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3" name="Text Box 256">
          <a:extLst>
            <a:ext uri="{FF2B5EF4-FFF2-40B4-BE49-F238E27FC236}">
              <a16:creationId xmlns:a16="http://schemas.microsoft.com/office/drawing/2014/main" id="{99F57280-9292-4F10-A4EA-155558D37361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4" name="Text Box 257">
          <a:extLst>
            <a:ext uri="{FF2B5EF4-FFF2-40B4-BE49-F238E27FC236}">
              <a16:creationId xmlns:a16="http://schemas.microsoft.com/office/drawing/2014/main" id="{6458D9AE-4DF3-450D-A287-539EA79B55B8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5" name="Text Box 258">
          <a:extLst>
            <a:ext uri="{FF2B5EF4-FFF2-40B4-BE49-F238E27FC236}">
              <a16:creationId xmlns:a16="http://schemas.microsoft.com/office/drawing/2014/main" id="{0D1E6256-84E4-4DAD-86D1-6984B9B9A7BC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6" name="Text Box 259">
          <a:extLst>
            <a:ext uri="{FF2B5EF4-FFF2-40B4-BE49-F238E27FC236}">
              <a16:creationId xmlns:a16="http://schemas.microsoft.com/office/drawing/2014/main" id="{3D31084D-55E4-4FC0-B53A-5888E6679321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7" name="Text Box 260">
          <a:extLst>
            <a:ext uri="{FF2B5EF4-FFF2-40B4-BE49-F238E27FC236}">
              <a16:creationId xmlns:a16="http://schemas.microsoft.com/office/drawing/2014/main" id="{0E3CF38E-BE99-4EF9-9D74-44458506156E}"/>
            </a:ext>
          </a:extLst>
        </xdr:cNvPr>
        <xdr:cNvSpPr txBox="1">
          <a:spLocks noChangeArrowheads="1"/>
        </xdr:cNvSpPr>
      </xdr:nvSpPr>
      <xdr:spPr bwMode="auto">
        <a:xfrm>
          <a:off x="1541318" y="8001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8" name="Text Box 261">
          <a:extLst>
            <a:ext uri="{FF2B5EF4-FFF2-40B4-BE49-F238E27FC236}">
              <a16:creationId xmlns:a16="http://schemas.microsoft.com/office/drawing/2014/main" id="{40413FDE-F933-45BD-947A-18FBB4960653}"/>
            </a:ext>
          </a:extLst>
        </xdr:cNvPr>
        <xdr:cNvSpPr txBox="1">
          <a:spLocks noChangeArrowheads="1"/>
        </xdr:cNvSpPr>
      </xdr:nvSpPr>
      <xdr:spPr bwMode="auto">
        <a:xfrm>
          <a:off x="1541318" y="806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9" name="Text Box 262">
          <a:extLst>
            <a:ext uri="{FF2B5EF4-FFF2-40B4-BE49-F238E27FC236}">
              <a16:creationId xmlns:a16="http://schemas.microsoft.com/office/drawing/2014/main" id="{0A862573-BA00-4211-8695-EC52CA8006FE}"/>
            </a:ext>
          </a:extLst>
        </xdr:cNvPr>
        <xdr:cNvSpPr txBox="1">
          <a:spLocks noChangeArrowheads="1"/>
        </xdr:cNvSpPr>
      </xdr:nvSpPr>
      <xdr:spPr bwMode="auto">
        <a:xfrm>
          <a:off x="1541318" y="806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0" name="Text Box 263">
          <a:extLst>
            <a:ext uri="{FF2B5EF4-FFF2-40B4-BE49-F238E27FC236}">
              <a16:creationId xmlns:a16="http://schemas.microsoft.com/office/drawing/2014/main" id="{6FA77B60-4822-4D03-B6B4-50ACAA31A37B}"/>
            </a:ext>
          </a:extLst>
        </xdr:cNvPr>
        <xdr:cNvSpPr txBox="1">
          <a:spLocks noChangeArrowheads="1"/>
        </xdr:cNvSpPr>
      </xdr:nvSpPr>
      <xdr:spPr bwMode="auto">
        <a:xfrm>
          <a:off x="1541318" y="80884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241" name="Text Box 265">
          <a:extLst>
            <a:ext uri="{FF2B5EF4-FFF2-40B4-BE49-F238E27FC236}">
              <a16:creationId xmlns:a16="http://schemas.microsoft.com/office/drawing/2014/main" id="{1D4574FE-0739-4D3D-9FD3-B873C77E9458}"/>
            </a:ext>
          </a:extLst>
        </xdr:cNvPr>
        <xdr:cNvSpPr txBox="1">
          <a:spLocks noChangeArrowheads="1"/>
        </xdr:cNvSpPr>
      </xdr:nvSpPr>
      <xdr:spPr bwMode="auto">
        <a:xfrm>
          <a:off x="1541318" y="81317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242" name="Text Box 266">
          <a:extLst>
            <a:ext uri="{FF2B5EF4-FFF2-40B4-BE49-F238E27FC236}">
              <a16:creationId xmlns:a16="http://schemas.microsoft.com/office/drawing/2014/main" id="{7EDFC4C2-AE0C-4156-9D57-C2494D11B81C}"/>
            </a:ext>
          </a:extLst>
        </xdr:cNvPr>
        <xdr:cNvSpPr txBox="1">
          <a:spLocks noChangeArrowheads="1"/>
        </xdr:cNvSpPr>
      </xdr:nvSpPr>
      <xdr:spPr bwMode="auto">
        <a:xfrm>
          <a:off x="1541318" y="81317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43" name="Text Box 267">
          <a:extLst>
            <a:ext uri="{FF2B5EF4-FFF2-40B4-BE49-F238E27FC236}">
              <a16:creationId xmlns:a16="http://schemas.microsoft.com/office/drawing/2014/main" id="{84897784-A326-4B74-AB5F-B3CD86783DE4}"/>
            </a:ext>
          </a:extLst>
        </xdr:cNvPr>
        <xdr:cNvSpPr txBox="1">
          <a:spLocks noChangeArrowheads="1"/>
        </xdr:cNvSpPr>
      </xdr:nvSpPr>
      <xdr:spPr bwMode="auto">
        <a:xfrm>
          <a:off x="1541318" y="8175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44" name="Text Box 268">
          <a:extLst>
            <a:ext uri="{FF2B5EF4-FFF2-40B4-BE49-F238E27FC236}">
              <a16:creationId xmlns:a16="http://schemas.microsoft.com/office/drawing/2014/main" id="{724896BA-01C9-4B8C-830F-0B3B41904063}"/>
            </a:ext>
          </a:extLst>
        </xdr:cNvPr>
        <xdr:cNvSpPr txBox="1">
          <a:spLocks noChangeArrowheads="1"/>
        </xdr:cNvSpPr>
      </xdr:nvSpPr>
      <xdr:spPr bwMode="auto">
        <a:xfrm>
          <a:off x="1541318" y="8175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5" name="Text Box 269">
          <a:extLst>
            <a:ext uri="{FF2B5EF4-FFF2-40B4-BE49-F238E27FC236}">
              <a16:creationId xmlns:a16="http://schemas.microsoft.com/office/drawing/2014/main" id="{486D1A45-CBD5-45CE-9A99-8361161EAE1D}"/>
            </a:ext>
          </a:extLst>
        </xdr:cNvPr>
        <xdr:cNvSpPr txBox="1">
          <a:spLocks noChangeArrowheads="1"/>
        </xdr:cNvSpPr>
      </xdr:nvSpPr>
      <xdr:spPr bwMode="auto">
        <a:xfrm>
          <a:off x="1541318" y="8218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6" name="Text Box 270">
          <a:extLst>
            <a:ext uri="{FF2B5EF4-FFF2-40B4-BE49-F238E27FC236}">
              <a16:creationId xmlns:a16="http://schemas.microsoft.com/office/drawing/2014/main" id="{C1A91F3C-C288-46C8-8D8A-01C19F93FD06}"/>
            </a:ext>
          </a:extLst>
        </xdr:cNvPr>
        <xdr:cNvSpPr txBox="1">
          <a:spLocks noChangeArrowheads="1"/>
        </xdr:cNvSpPr>
      </xdr:nvSpPr>
      <xdr:spPr bwMode="auto">
        <a:xfrm>
          <a:off x="1541318" y="8218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7" name="Text Box 271">
          <a:extLst>
            <a:ext uri="{FF2B5EF4-FFF2-40B4-BE49-F238E27FC236}">
              <a16:creationId xmlns:a16="http://schemas.microsoft.com/office/drawing/2014/main" id="{39C451A1-91BC-421C-9AC7-D0139472EE73}"/>
            </a:ext>
          </a:extLst>
        </xdr:cNvPr>
        <xdr:cNvSpPr txBox="1">
          <a:spLocks noChangeArrowheads="1"/>
        </xdr:cNvSpPr>
      </xdr:nvSpPr>
      <xdr:spPr bwMode="auto">
        <a:xfrm>
          <a:off x="1541318" y="8283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8" name="Text Box 272">
          <a:extLst>
            <a:ext uri="{FF2B5EF4-FFF2-40B4-BE49-F238E27FC236}">
              <a16:creationId xmlns:a16="http://schemas.microsoft.com/office/drawing/2014/main" id="{D2F00AB6-5FDA-45BD-A861-3DBE9B8B704C}"/>
            </a:ext>
          </a:extLst>
        </xdr:cNvPr>
        <xdr:cNvSpPr txBox="1">
          <a:spLocks noChangeArrowheads="1"/>
        </xdr:cNvSpPr>
      </xdr:nvSpPr>
      <xdr:spPr bwMode="auto">
        <a:xfrm>
          <a:off x="1541318" y="8283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9" name="Text Box 273">
          <a:extLst>
            <a:ext uri="{FF2B5EF4-FFF2-40B4-BE49-F238E27FC236}">
              <a16:creationId xmlns:a16="http://schemas.microsoft.com/office/drawing/2014/main" id="{26DA7D2D-0D29-48DA-B5DA-198C3FC14FAC}"/>
            </a:ext>
          </a:extLst>
        </xdr:cNvPr>
        <xdr:cNvSpPr txBox="1">
          <a:spLocks noChangeArrowheads="1"/>
        </xdr:cNvSpPr>
      </xdr:nvSpPr>
      <xdr:spPr bwMode="auto">
        <a:xfrm>
          <a:off x="1541318" y="83049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0" name="Text Box 275">
          <a:extLst>
            <a:ext uri="{FF2B5EF4-FFF2-40B4-BE49-F238E27FC236}">
              <a16:creationId xmlns:a16="http://schemas.microsoft.com/office/drawing/2014/main" id="{2637AAE1-07A7-4C2E-A167-375E9AA97BAA}"/>
            </a:ext>
          </a:extLst>
        </xdr:cNvPr>
        <xdr:cNvSpPr txBox="1">
          <a:spLocks noChangeArrowheads="1"/>
        </xdr:cNvSpPr>
      </xdr:nvSpPr>
      <xdr:spPr bwMode="auto">
        <a:xfrm>
          <a:off x="1541318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1" name="Text Box 276">
          <a:extLst>
            <a:ext uri="{FF2B5EF4-FFF2-40B4-BE49-F238E27FC236}">
              <a16:creationId xmlns:a16="http://schemas.microsoft.com/office/drawing/2014/main" id="{412CFCFF-F7D3-4C17-B6D3-BCC812E1A0ED}"/>
            </a:ext>
          </a:extLst>
        </xdr:cNvPr>
        <xdr:cNvSpPr txBox="1">
          <a:spLocks noChangeArrowheads="1"/>
        </xdr:cNvSpPr>
      </xdr:nvSpPr>
      <xdr:spPr bwMode="auto">
        <a:xfrm>
          <a:off x="1541318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2" name="Text Box 277">
          <a:extLst>
            <a:ext uri="{FF2B5EF4-FFF2-40B4-BE49-F238E27FC236}">
              <a16:creationId xmlns:a16="http://schemas.microsoft.com/office/drawing/2014/main" id="{7E2EB956-CB7E-41CB-86F0-B8E44E06E65C}"/>
            </a:ext>
          </a:extLst>
        </xdr:cNvPr>
        <xdr:cNvSpPr txBox="1">
          <a:spLocks noChangeArrowheads="1"/>
        </xdr:cNvSpPr>
      </xdr:nvSpPr>
      <xdr:spPr bwMode="auto">
        <a:xfrm>
          <a:off x="1541318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3" name="Text Box 278">
          <a:extLst>
            <a:ext uri="{FF2B5EF4-FFF2-40B4-BE49-F238E27FC236}">
              <a16:creationId xmlns:a16="http://schemas.microsoft.com/office/drawing/2014/main" id="{3B3CD4A8-22B7-4C62-AA77-D4AE408A6132}"/>
            </a:ext>
          </a:extLst>
        </xdr:cNvPr>
        <xdr:cNvSpPr txBox="1">
          <a:spLocks noChangeArrowheads="1"/>
        </xdr:cNvSpPr>
      </xdr:nvSpPr>
      <xdr:spPr bwMode="auto">
        <a:xfrm>
          <a:off x="1541318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4" name="Text Box 279">
          <a:extLst>
            <a:ext uri="{FF2B5EF4-FFF2-40B4-BE49-F238E27FC236}">
              <a16:creationId xmlns:a16="http://schemas.microsoft.com/office/drawing/2014/main" id="{A2CD27C6-60C1-4162-896C-0ECB697C8472}"/>
            </a:ext>
          </a:extLst>
        </xdr:cNvPr>
        <xdr:cNvSpPr txBox="1">
          <a:spLocks noChangeArrowheads="1"/>
        </xdr:cNvSpPr>
      </xdr:nvSpPr>
      <xdr:spPr bwMode="auto">
        <a:xfrm>
          <a:off x="1541318" y="8434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5" name="Text Box 280">
          <a:extLst>
            <a:ext uri="{FF2B5EF4-FFF2-40B4-BE49-F238E27FC236}">
              <a16:creationId xmlns:a16="http://schemas.microsoft.com/office/drawing/2014/main" id="{E5BBDA0D-A793-41FA-9A80-0B1B815F0A24}"/>
            </a:ext>
          </a:extLst>
        </xdr:cNvPr>
        <xdr:cNvSpPr txBox="1">
          <a:spLocks noChangeArrowheads="1"/>
        </xdr:cNvSpPr>
      </xdr:nvSpPr>
      <xdr:spPr bwMode="auto">
        <a:xfrm>
          <a:off x="1541318" y="8434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56" name="Text Box 281">
          <a:extLst>
            <a:ext uri="{FF2B5EF4-FFF2-40B4-BE49-F238E27FC236}">
              <a16:creationId xmlns:a16="http://schemas.microsoft.com/office/drawing/2014/main" id="{8C4BCC9E-445A-46A4-B869-6A10A674C027}"/>
            </a:ext>
          </a:extLst>
        </xdr:cNvPr>
        <xdr:cNvSpPr txBox="1">
          <a:spLocks noChangeArrowheads="1"/>
        </xdr:cNvSpPr>
      </xdr:nvSpPr>
      <xdr:spPr bwMode="auto">
        <a:xfrm>
          <a:off x="1541318" y="84781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57" name="Text Box 282">
          <a:extLst>
            <a:ext uri="{FF2B5EF4-FFF2-40B4-BE49-F238E27FC236}">
              <a16:creationId xmlns:a16="http://schemas.microsoft.com/office/drawing/2014/main" id="{E265F0CE-7FA8-4EAF-88DD-A5D629A91A4E}"/>
            </a:ext>
          </a:extLst>
        </xdr:cNvPr>
        <xdr:cNvSpPr txBox="1">
          <a:spLocks noChangeArrowheads="1"/>
        </xdr:cNvSpPr>
      </xdr:nvSpPr>
      <xdr:spPr bwMode="auto">
        <a:xfrm>
          <a:off x="1541318" y="84781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8" name="Text Box 283">
          <a:extLst>
            <a:ext uri="{FF2B5EF4-FFF2-40B4-BE49-F238E27FC236}">
              <a16:creationId xmlns:a16="http://schemas.microsoft.com/office/drawing/2014/main" id="{632B89B5-5ECC-4F5C-B59D-22A7F8DEE743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9" name="Text Box 284">
          <a:extLst>
            <a:ext uri="{FF2B5EF4-FFF2-40B4-BE49-F238E27FC236}">
              <a16:creationId xmlns:a16="http://schemas.microsoft.com/office/drawing/2014/main" id="{AE4D3D4D-499F-49D4-A30E-8B3F80058F88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0" name="Text Box 285">
          <a:extLst>
            <a:ext uri="{FF2B5EF4-FFF2-40B4-BE49-F238E27FC236}">
              <a16:creationId xmlns:a16="http://schemas.microsoft.com/office/drawing/2014/main" id="{6157D017-C8DD-4C5C-9B0E-B43E6BBCA1A5}"/>
            </a:ext>
          </a:extLst>
        </xdr:cNvPr>
        <xdr:cNvSpPr txBox="1">
          <a:spLocks noChangeArrowheads="1"/>
        </xdr:cNvSpPr>
      </xdr:nvSpPr>
      <xdr:spPr bwMode="auto">
        <a:xfrm>
          <a:off x="1541318" y="21786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61" name="Text Box 286">
          <a:extLst>
            <a:ext uri="{FF2B5EF4-FFF2-40B4-BE49-F238E27FC236}">
              <a16:creationId xmlns:a16="http://schemas.microsoft.com/office/drawing/2014/main" id="{E26DB18D-80E3-43E4-82AD-FAB2948D389B}"/>
            </a:ext>
          </a:extLst>
        </xdr:cNvPr>
        <xdr:cNvSpPr txBox="1">
          <a:spLocks noChangeArrowheads="1"/>
        </xdr:cNvSpPr>
      </xdr:nvSpPr>
      <xdr:spPr bwMode="auto">
        <a:xfrm>
          <a:off x="1541318" y="3997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2" name="Text Box 287">
          <a:extLst>
            <a:ext uri="{FF2B5EF4-FFF2-40B4-BE49-F238E27FC236}">
              <a16:creationId xmlns:a16="http://schemas.microsoft.com/office/drawing/2014/main" id="{F386E620-7782-432A-9FC2-25F52C703716}"/>
            </a:ext>
          </a:extLst>
        </xdr:cNvPr>
        <xdr:cNvSpPr txBox="1">
          <a:spLocks noChangeArrowheads="1"/>
        </xdr:cNvSpPr>
      </xdr:nvSpPr>
      <xdr:spPr bwMode="auto">
        <a:xfrm>
          <a:off x="1541318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3" name="Text Box 288">
          <a:extLst>
            <a:ext uri="{FF2B5EF4-FFF2-40B4-BE49-F238E27FC236}">
              <a16:creationId xmlns:a16="http://schemas.microsoft.com/office/drawing/2014/main" id="{D9EEC54C-4F13-499B-9868-DEC52672DCBD}"/>
            </a:ext>
          </a:extLst>
        </xdr:cNvPr>
        <xdr:cNvSpPr txBox="1">
          <a:spLocks noChangeArrowheads="1"/>
        </xdr:cNvSpPr>
      </xdr:nvSpPr>
      <xdr:spPr bwMode="auto">
        <a:xfrm>
          <a:off x="1541318" y="3953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4" name="Text Box 289">
          <a:extLst>
            <a:ext uri="{FF2B5EF4-FFF2-40B4-BE49-F238E27FC236}">
              <a16:creationId xmlns:a16="http://schemas.microsoft.com/office/drawing/2014/main" id="{DA44298F-EFB7-41EF-BD5B-F0126A0F9D04}"/>
            </a:ext>
          </a:extLst>
        </xdr:cNvPr>
        <xdr:cNvSpPr txBox="1">
          <a:spLocks noChangeArrowheads="1"/>
        </xdr:cNvSpPr>
      </xdr:nvSpPr>
      <xdr:spPr bwMode="auto">
        <a:xfrm>
          <a:off x="1541318" y="6031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5" name="Text Box 290">
          <a:extLst>
            <a:ext uri="{FF2B5EF4-FFF2-40B4-BE49-F238E27FC236}">
              <a16:creationId xmlns:a16="http://schemas.microsoft.com/office/drawing/2014/main" id="{2F47D704-18EB-4DA3-B2E5-9B7807AFD0A6}"/>
            </a:ext>
          </a:extLst>
        </xdr:cNvPr>
        <xdr:cNvSpPr txBox="1">
          <a:spLocks noChangeArrowheads="1"/>
        </xdr:cNvSpPr>
      </xdr:nvSpPr>
      <xdr:spPr bwMode="auto">
        <a:xfrm>
          <a:off x="1541318" y="21786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66" name="Text Box 291">
          <a:extLst>
            <a:ext uri="{FF2B5EF4-FFF2-40B4-BE49-F238E27FC236}">
              <a16:creationId xmlns:a16="http://schemas.microsoft.com/office/drawing/2014/main" id="{0825F4C1-F755-4515-9841-490E52A54148}"/>
            </a:ext>
          </a:extLst>
        </xdr:cNvPr>
        <xdr:cNvSpPr txBox="1">
          <a:spLocks noChangeArrowheads="1"/>
        </xdr:cNvSpPr>
      </xdr:nvSpPr>
      <xdr:spPr bwMode="auto">
        <a:xfrm>
          <a:off x="1541318" y="3997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7" name="Text Box 292">
          <a:extLst>
            <a:ext uri="{FF2B5EF4-FFF2-40B4-BE49-F238E27FC236}">
              <a16:creationId xmlns:a16="http://schemas.microsoft.com/office/drawing/2014/main" id="{2A962840-B246-4DF7-BD92-888E7DB877C8}"/>
            </a:ext>
          </a:extLst>
        </xdr:cNvPr>
        <xdr:cNvSpPr txBox="1">
          <a:spLocks noChangeArrowheads="1"/>
        </xdr:cNvSpPr>
      </xdr:nvSpPr>
      <xdr:spPr bwMode="auto">
        <a:xfrm>
          <a:off x="1541318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8" name="Text Box 293">
          <a:extLst>
            <a:ext uri="{FF2B5EF4-FFF2-40B4-BE49-F238E27FC236}">
              <a16:creationId xmlns:a16="http://schemas.microsoft.com/office/drawing/2014/main" id="{111FC9A9-4329-4E7B-91EB-CF86DF0F2BB0}"/>
            </a:ext>
          </a:extLst>
        </xdr:cNvPr>
        <xdr:cNvSpPr txBox="1">
          <a:spLocks noChangeArrowheads="1"/>
        </xdr:cNvSpPr>
      </xdr:nvSpPr>
      <xdr:spPr bwMode="auto">
        <a:xfrm>
          <a:off x="1541318" y="3953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9" name="Text Box 294">
          <a:extLst>
            <a:ext uri="{FF2B5EF4-FFF2-40B4-BE49-F238E27FC236}">
              <a16:creationId xmlns:a16="http://schemas.microsoft.com/office/drawing/2014/main" id="{772A667A-648E-4E83-BF16-63B29D66C898}"/>
            </a:ext>
          </a:extLst>
        </xdr:cNvPr>
        <xdr:cNvSpPr txBox="1">
          <a:spLocks noChangeArrowheads="1"/>
        </xdr:cNvSpPr>
      </xdr:nvSpPr>
      <xdr:spPr bwMode="auto">
        <a:xfrm>
          <a:off x="1541318" y="6031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70" name="Text Box 295">
          <a:extLst>
            <a:ext uri="{FF2B5EF4-FFF2-40B4-BE49-F238E27FC236}">
              <a16:creationId xmlns:a16="http://schemas.microsoft.com/office/drawing/2014/main" id="{3F2CF0C2-E29B-4EE9-B078-761ABA228D7F}"/>
            </a:ext>
          </a:extLst>
        </xdr:cNvPr>
        <xdr:cNvSpPr txBox="1">
          <a:spLocks noChangeArrowheads="1"/>
        </xdr:cNvSpPr>
      </xdr:nvSpPr>
      <xdr:spPr bwMode="auto">
        <a:xfrm>
          <a:off x="1541318" y="85430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71" name="Text Box 296">
          <a:extLst>
            <a:ext uri="{FF2B5EF4-FFF2-40B4-BE49-F238E27FC236}">
              <a16:creationId xmlns:a16="http://schemas.microsoft.com/office/drawing/2014/main" id="{45E70922-9684-4098-85F5-A2133A045A0A}"/>
            </a:ext>
          </a:extLst>
        </xdr:cNvPr>
        <xdr:cNvSpPr txBox="1">
          <a:spLocks noChangeArrowheads="1"/>
        </xdr:cNvSpPr>
      </xdr:nvSpPr>
      <xdr:spPr bwMode="auto">
        <a:xfrm>
          <a:off x="1541318" y="89760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272" name="Text Box 297">
          <a:extLst>
            <a:ext uri="{FF2B5EF4-FFF2-40B4-BE49-F238E27FC236}">
              <a16:creationId xmlns:a16="http://schemas.microsoft.com/office/drawing/2014/main" id="{46289DFD-7079-458B-86C3-65B4188E699A}"/>
            </a:ext>
          </a:extLst>
        </xdr:cNvPr>
        <xdr:cNvSpPr txBox="1">
          <a:spLocks noChangeArrowheads="1"/>
        </xdr:cNvSpPr>
      </xdr:nvSpPr>
      <xdr:spPr bwMode="auto">
        <a:xfrm>
          <a:off x="1541318" y="1031817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73" name="Text Box 298">
          <a:extLst>
            <a:ext uri="{FF2B5EF4-FFF2-40B4-BE49-F238E27FC236}">
              <a16:creationId xmlns:a16="http://schemas.microsoft.com/office/drawing/2014/main" id="{36617B00-FA68-4395-A3D2-90FE59353225}"/>
            </a:ext>
          </a:extLst>
        </xdr:cNvPr>
        <xdr:cNvSpPr txBox="1">
          <a:spLocks noChangeArrowheads="1"/>
        </xdr:cNvSpPr>
      </xdr:nvSpPr>
      <xdr:spPr bwMode="auto">
        <a:xfrm>
          <a:off x="1541318" y="89327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9"/>
    <xdr:sp macro="" textlink="">
      <xdr:nvSpPr>
        <xdr:cNvPr id="1274" name="Text Box 299">
          <a:extLst>
            <a:ext uri="{FF2B5EF4-FFF2-40B4-BE49-F238E27FC236}">
              <a16:creationId xmlns:a16="http://schemas.microsoft.com/office/drawing/2014/main" id="{D517ACDD-9B05-4696-AB12-972A74BB2D92}"/>
            </a:ext>
          </a:extLst>
        </xdr:cNvPr>
        <xdr:cNvSpPr txBox="1">
          <a:spLocks noChangeArrowheads="1"/>
        </xdr:cNvSpPr>
      </xdr:nvSpPr>
      <xdr:spPr bwMode="auto">
        <a:xfrm>
          <a:off x="1541318" y="102748773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75" name="Text Box 300">
          <a:extLst>
            <a:ext uri="{FF2B5EF4-FFF2-40B4-BE49-F238E27FC236}">
              <a16:creationId xmlns:a16="http://schemas.microsoft.com/office/drawing/2014/main" id="{DFF48434-2863-4385-851B-B916A9A8907C}"/>
            </a:ext>
          </a:extLst>
        </xdr:cNvPr>
        <xdr:cNvSpPr txBox="1">
          <a:spLocks noChangeArrowheads="1"/>
        </xdr:cNvSpPr>
      </xdr:nvSpPr>
      <xdr:spPr bwMode="auto">
        <a:xfrm>
          <a:off x="1541318" y="85430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76" name="Text Box 301">
          <a:extLst>
            <a:ext uri="{FF2B5EF4-FFF2-40B4-BE49-F238E27FC236}">
              <a16:creationId xmlns:a16="http://schemas.microsoft.com/office/drawing/2014/main" id="{25DAA42F-7089-4DE1-A024-3EE598B0F5B7}"/>
            </a:ext>
          </a:extLst>
        </xdr:cNvPr>
        <xdr:cNvSpPr txBox="1">
          <a:spLocks noChangeArrowheads="1"/>
        </xdr:cNvSpPr>
      </xdr:nvSpPr>
      <xdr:spPr bwMode="auto">
        <a:xfrm>
          <a:off x="1541318" y="89760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277" name="Text Box 302">
          <a:extLst>
            <a:ext uri="{FF2B5EF4-FFF2-40B4-BE49-F238E27FC236}">
              <a16:creationId xmlns:a16="http://schemas.microsoft.com/office/drawing/2014/main" id="{C32856D1-9F23-4720-AA6C-5CC0DC35AA79}"/>
            </a:ext>
          </a:extLst>
        </xdr:cNvPr>
        <xdr:cNvSpPr txBox="1">
          <a:spLocks noChangeArrowheads="1"/>
        </xdr:cNvSpPr>
      </xdr:nvSpPr>
      <xdr:spPr bwMode="auto">
        <a:xfrm>
          <a:off x="1541318" y="1031817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78" name="Text Box 303">
          <a:extLst>
            <a:ext uri="{FF2B5EF4-FFF2-40B4-BE49-F238E27FC236}">
              <a16:creationId xmlns:a16="http://schemas.microsoft.com/office/drawing/2014/main" id="{4680CA74-3D4B-4AB9-8041-F243A8C9A3CE}"/>
            </a:ext>
          </a:extLst>
        </xdr:cNvPr>
        <xdr:cNvSpPr txBox="1">
          <a:spLocks noChangeArrowheads="1"/>
        </xdr:cNvSpPr>
      </xdr:nvSpPr>
      <xdr:spPr bwMode="auto">
        <a:xfrm>
          <a:off x="1541318" y="89327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9"/>
    <xdr:sp macro="" textlink="">
      <xdr:nvSpPr>
        <xdr:cNvPr id="1279" name="Text Box 304">
          <a:extLst>
            <a:ext uri="{FF2B5EF4-FFF2-40B4-BE49-F238E27FC236}">
              <a16:creationId xmlns:a16="http://schemas.microsoft.com/office/drawing/2014/main" id="{002AAE4A-1DC8-4E6E-B56A-040D6A662E86}"/>
            </a:ext>
          </a:extLst>
        </xdr:cNvPr>
        <xdr:cNvSpPr txBox="1">
          <a:spLocks noChangeArrowheads="1"/>
        </xdr:cNvSpPr>
      </xdr:nvSpPr>
      <xdr:spPr bwMode="auto">
        <a:xfrm>
          <a:off x="1541318" y="102748773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1280" name="Text Box 129">
          <a:extLst>
            <a:ext uri="{FF2B5EF4-FFF2-40B4-BE49-F238E27FC236}">
              <a16:creationId xmlns:a16="http://schemas.microsoft.com/office/drawing/2014/main" id="{1A71B37A-51EB-4289-B477-3E29AA0BDA84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1281" name="Text Box 130">
          <a:extLst>
            <a:ext uri="{FF2B5EF4-FFF2-40B4-BE49-F238E27FC236}">
              <a16:creationId xmlns:a16="http://schemas.microsoft.com/office/drawing/2014/main" id="{5E9755B8-9AF7-47E4-ABE0-4A6A1FC5CB1E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1282" name="Text Box 256">
          <a:extLst>
            <a:ext uri="{FF2B5EF4-FFF2-40B4-BE49-F238E27FC236}">
              <a16:creationId xmlns:a16="http://schemas.microsoft.com/office/drawing/2014/main" id="{3C05B40E-2AD9-4AEE-ABF3-1DD5E79B7C39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1283" name="Text Box 257">
          <a:extLst>
            <a:ext uri="{FF2B5EF4-FFF2-40B4-BE49-F238E27FC236}">
              <a16:creationId xmlns:a16="http://schemas.microsoft.com/office/drawing/2014/main" id="{9A9CDAB0-86EB-4140-8FB5-44061FBC98DB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4" name="Text Box 58">
          <a:extLst>
            <a:ext uri="{FF2B5EF4-FFF2-40B4-BE49-F238E27FC236}">
              <a16:creationId xmlns:a16="http://schemas.microsoft.com/office/drawing/2014/main" id="{8361D8E6-3A1C-4D4B-96B3-D1A801E9E48A}"/>
            </a:ext>
          </a:extLst>
        </xdr:cNvPr>
        <xdr:cNvSpPr txBox="1">
          <a:spLocks noChangeArrowheads="1"/>
        </xdr:cNvSpPr>
      </xdr:nvSpPr>
      <xdr:spPr bwMode="auto">
        <a:xfrm>
          <a:off x="1541318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5" name="Text Box 89">
          <a:extLst>
            <a:ext uri="{FF2B5EF4-FFF2-40B4-BE49-F238E27FC236}">
              <a16:creationId xmlns:a16="http://schemas.microsoft.com/office/drawing/2014/main" id="{AA8C8181-6BB3-4565-BFFE-43447E7BFE9B}"/>
            </a:ext>
          </a:extLst>
        </xdr:cNvPr>
        <xdr:cNvSpPr txBox="1">
          <a:spLocks noChangeArrowheads="1"/>
        </xdr:cNvSpPr>
      </xdr:nvSpPr>
      <xdr:spPr bwMode="auto">
        <a:xfrm>
          <a:off x="1541318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6" name="Text Box 127">
          <a:extLst>
            <a:ext uri="{FF2B5EF4-FFF2-40B4-BE49-F238E27FC236}">
              <a16:creationId xmlns:a16="http://schemas.microsoft.com/office/drawing/2014/main" id="{6519DD17-9CC8-4954-89F6-4EC1A8B5BDEB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7" name="Text Box 128">
          <a:extLst>
            <a:ext uri="{FF2B5EF4-FFF2-40B4-BE49-F238E27FC236}">
              <a16:creationId xmlns:a16="http://schemas.microsoft.com/office/drawing/2014/main" id="{CE1AD454-0035-4C77-A565-AB06BE234A28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8" name="Text Box 129">
          <a:extLst>
            <a:ext uri="{FF2B5EF4-FFF2-40B4-BE49-F238E27FC236}">
              <a16:creationId xmlns:a16="http://schemas.microsoft.com/office/drawing/2014/main" id="{EE346E91-40E5-4C4B-BB71-8D10E1BAB8F1}"/>
            </a:ext>
          </a:extLst>
        </xdr:cNvPr>
        <xdr:cNvSpPr txBox="1">
          <a:spLocks noChangeArrowheads="1"/>
        </xdr:cNvSpPr>
      </xdr:nvSpPr>
      <xdr:spPr bwMode="auto">
        <a:xfrm>
          <a:off x="1541318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9" name="Text Box 130">
          <a:extLst>
            <a:ext uri="{FF2B5EF4-FFF2-40B4-BE49-F238E27FC236}">
              <a16:creationId xmlns:a16="http://schemas.microsoft.com/office/drawing/2014/main" id="{E26ADC97-7EC5-4D81-82C4-9582782F1311}"/>
            </a:ext>
          </a:extLst>
        </xdr:cNvPr>
        <xdr:cNvSpPr txBox="1">
          <a:spLocks noChangeArrowheads="1"/>
        </xdr:cNvSpPr>
      </xdr:nvSpPr>
      <xdr:spPr bwMode="auto">
        <a:xfrm>
          <a:off x="1541318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0" name="Text Box 185">
          <a:extLst>
            <a:ext uri="{FF2B5EF4-FFF2-40B4-BE49-F238E27FC236}">
              <a16:creationId xmlns:a16="http://schemas.microsoft.com/office/drawing/2014/main" id="{C5E91FC2-F258-4DF5-9CDF-6E9D24776EC5}"/>
            </a:ext>
          </a:extLst>
        </xdr:cNvPr>
        <xdr:cNvSpPr txBox="1">
          <a:spLocks noChangeArrowheads="1"/>
        </xdr:cNvSpPr>
      </xdr:nvSpPr>
      <xdr:spPr bwMode="auto">
        <a:xfrm>
          <a:off x="1541318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1" name="Text Box 216">
          <a:extLst>
            <a:ext uri="{FF2B5EF4-FFF2-40B4-BE49-F238E27FC236}">
              <a16:creationId xmlns:a16="http://schemas.microsoft.com/office/drawing/2014/main" id="{A24BD93C-E725-49FD-B2CD-9D4CBC56C044}"/>
            </a:ext>
          </a:extLst>
        </xdr:cNvPr>
        <xdr:cNvSpPr txBox="1">
          <a:spLocks noChangeArrowheads="1"/>
        </xdr:cNvSpPr>
      </xdr:nvSpPr>
      <xdr:spPr bwMode="auto">
        <a:xfrm>
          <a:off x="1541318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2" name="Text Box 254">
          <a:extLst>
            <a:ext uri="{FF2B5EF4-FFF2-40B4-BE49-F238E27FC236}">
              <a16:creationId xmlns:a16="http://schemas.microsoft.com/office/drawing/2014/main" id="{322DBEE2-32E1-45AC-9EE0-D81077E420AC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3" name="Text Box 255">
          <a:extLst>
            <a:ext uri="{FF2B5EF4-FFF2-40B4-BE49-F238E27FC236}">
              <a16:creationId xmlns:a16="http://schemas.microsoft.com/office/drawing/2014/main" id="{295B5E88-0A16-4EA0-BDE5-37E1870D21C8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4" name="Text Box 256">
          <a:extLst>
            <a:ext uri="{FF2B5EF4-FFF2-40B4-BE49-F238E27FC236}">
              <a16:creationId xmlns:a16="http://schemas.microsoft.com/office/drawing/2014/main" id="{C0C3907A-5CE8-44EE-BF8D-0810A9A87167}"/>
            </a:ext>
          </a:extLst>
        </xdr:cNvPr>
        <xdr:cNvSpPr txBox="1">
          <a:spLocks noChangeArrowheads="1"/>
        </xdr:cNvSpPr>
      </xdr:nvSpPr>
      <xdr:spPr bwMode="auto">
        <a:xfrm>
          <a:off x="1541318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5" name="Text Box 257">
          <a:extLst>
            <a:ext uri="{FF2B5EF4-FFF2-40B4-BE49-F238E27FC236}">
              <a16:creationId xmlns:a16="http://schemas.microsoft.com/office/drawing/2014/main" id="{0200E187-19E0-4545-AE49-5F501FB1C0C5}"/>
            </a:ext>
          </a:extLst>
        </xdr:cNvPr>
        <xdr:cNvSpPr txBox="1">
          <a:spLocks noChangeArrowheads="1"/>
        </xdr:cNvSpPr>
      </xdr:nvSpPr>
      <xdr:spPr bwMode="auto">
        <a:xfrm>
          <a:off x="1541318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296" name="Text Box 48">
          <a:extLst>
            <a:ext uri="{FF2B5EF4-FFF2-40B4-BE49-F238E27FC236}">
              <a16:creationId xmlns:a16="http://schemas.microsoft.com/office/drawing/2014/main" id="{E92D9CFF-D135-4F81-87C2-089D0C11D62F}"/>
            </a:ext>
          </a:extLst>
        </xdr:cNvPr>
        <xdr:cNvSpPr txBox="1">
          <a:spLocks noChangeArrowheads="1"/>
        </xdr:cNvSpPr>
      </xdr:nvSpPr>
      <xdr:spPr bwMode="auto">
        <a:xfrm>
          <a:off x="5039591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297" name="Text Box 49">
          <a:extLst>
            <a:ext uri="{FF2B5EF4-FFF2-40B4-BE49-F238E27FC236}">
              <a16:creationId xmlns:a16="http://schemas.microsoft.com/office/drawing/2014/main" id="{9B0365A4-E712-46E2-BCBF-722BF7387BB6}"/>
            </a:ext>
          </a:extLst>
        </xdr:cNvPr>
        <xdr:cNvSpPr txBox="1">
          <a:spLocks noChangeArrowheads="1"/>
        </xdr:cNvSpPr>
      </xdr:nvSpPr>
      <xdr:spPr bwMode="auto">
        <a:xfrm>
          <a:off x="5039591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298" name="Text Box 50">
          <a:extLst>
            <a:ext uri="{FF2B5EF4-FFF2-40B4-BE49-F238E27FC236}">
              <a16:creationId xmlns:a16="http://schemas.microsoft.com/office/drawing/2014/main" id="{02C7E4BA-DF9C-4AC4-9906-80F838AB1F9A}"/>
            </a:ext>
          </a:extLst>
        </xdr:cNvPr>
        <xdr:cNvSpPr txBox="1">
          <a:spLocks noChangeArrowheads="1"/>
        </xdr:cNvSpPr>
      </xdr:nvSpPr>
      <xdr:spPr bwMode="auto">
        <a:xfrm>
          <a:off x="5039591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299" name="Text Box 51">
          <a:extLst>
            <a:ext uri="{FF2B5EF4-FFF2-40B4-BE49-F238E27FC236}">
              <a16:creationId xmlns:a16="http://schemas.microsoft.com/office/drawing/2014/main" id="{767F5508-85FC-45A9-A2B9-99B98FC13CBA}"/>
            </a:ext>
          </a:extLst>
        </xdr:cNvPr>
        <xdr:cNvSpPr txBox="1">
          <a:spLocks noChangeArrowheads="1"/>
        </xdr:cNvSpPr>
      </xdr:nvSpPr>
      <xdr:spPr bwMode="auto">
        <a:xfrm>
          <a:off x="5039591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0" name="Text Box 52">
          <a:extLst>
            <a:ext uri="{FF2B5EF4-FFF2-40B4-BE49-F238E27FC236}">
              <a16:creationId xmlns:a16="http://schemas.microsoft.com/office/drawing/2014/main" id="{A1ED1EA2-8056-48CA-BAB5-82B33779DEA5}"/>
            </a:ext>
          </a:extLst>
        </xdr:cNvPr>
        <xdr:cNvSpPr txBox="1">
          <a:spLocks noChangeArrowheads="1"/>
        </xdr:cNvSpPr>
      </xdr:nvSpPr>
      <xdr:spPr bwMode="auto">
        <a:xfrm>
          <a:off x="5039591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01" name="Text Box 53">
          <a:extLst>
            <a:ext uri="{FF2B5EF4-FFF2-40B4-BE49-F238E27FC236}">
              <a16:creationId xmlns:a16="http://schemas.microsoft.com/office/drawing/2014/main" id="{AB8D0AB4-3E96-40E8-9003-86A3293175D6}"/>
            </a:ext>
          </a:extLst>
        </xdr:cNvPr>
        <xdr:cNvSpPr txBox="1">
          <a:spLocks noChangeArrowheads="1"/>
        </xdr:cNvSpPr>
      </xdr:nvSpPr>
      <xdr:spPr bwMode="auto">
        <a:xfrm>
          <a:off x="5039591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2" name="Text Box 54">
          <a:extLst>
            <a:ext uri="{FF2B5EF4-FFF2-40B4-BE49-F238E27FC236}">
              <a16:creationId xmlns:a16="http://schemas.microsoft.com/office/drawing/2014/main" id="{1B43C921-3E06-4D1D-B174-3D2C65A28677}"/>
            </a:ext>
          </a:extLst>
        </xdr:cNvPr>
        <xdr:cNvSpPr txBox="1">
          <a:spLocks noChangeArrowheads="1"/>
        </xdr:cNvSpPr>
      </xdr:nvSpPr>
      <xdr:spPr bwMode="auto">
        <a:xfrm>
          <a:off x="5039591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03" name="Text Box 55">
          <a:extLst>
            <a:ext uri="{FF2B5EF4-FFF2-40B4-BE49-F238E27FC236}">
              <a16:creationId xmlns:a16="http://schemas.microsoft.com/office/drawing/2014/main" id="{9C20A4EB-CB12-4FD4-9EA6-4CB9B6DCA4AE}"/>
            </a:ext>
          </a:extLst>
        </xdr:cNvPr>
        <xdr:cNvSpPr txBox="1">
          <a:spLocks noChangeArrowheads="1"/>
        </xdr:cNvSpPr>
      </xdr:nvSpPr>
      <xdr:spPr bwMode="auto">
        <a:xfrm>
          <a:off x="5039591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4" name="Text Box 56">
          <a:extLst>
            <a:ext uri="{FF2B5EF4-FFF2-40B4-BE49-F238E27FC236}">
              <a16:creationId xmlns:a16="http://schemas.microsoft.com/office/drawing/2014/main" id="{06EDC84B-B3C7-47CA-8F19-BF6A711E1996}"/>
            </a:ext>
          </a:extLst>
        </xdr:cNvPr>
        <xdr:cNvSpPr txBox="1">
          <a:spLocks noChangeArrowheads="1"/>
        </xdr:cNvSpPr>
      </xdr:nvSpPr>
      <xdr:spPr bwMode="auto">
        <a:xfrm>
          <a:off x="5039591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05" name="Text Box 57">
          <a:extLst>
            <a:ext uri="{FF2B5EF4-FFF2-40B4-BE49-F238E27FC236}">
              <a16:creationId xmlns:a16="http://schemas.microsoft.com/office/drawing/2014/main" id="{692EC25F-13C1-40E6-AE0E-FA20895D3E32}"/>
            </a:ext>
          </a:extLst>
        </xdr:cNvPr>
        <xdr:cNvSpPr txBox="1">
          <a:spLocks noChangeArrowheads="1"/>
        </xdr:cNvSpPr>
      </xdr:nvSpPr>
      <xdr:spPr bwMode="auto">
        <a:xfrm>
          <a:off x="5039591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6" name="Text Box 58">
          <a:extLst>
            <a:ext uri="{FF2B5EF4-FFF2-40B4-BE49-F238E27FC236}">
              <a16:creationId xmlns:a16="http://schemas.microsoft.com/office/drawing/2014/main" id="{EB7C4FD2-8B65-4827-94FA-4FB8EAEF2A32}"/>
            </a:ext>
          </a:extLst>
        </xdr:cNvPr>
        <xdr:cNvSpPr txBox="1">
          <a:spLocks noChangeArrowheads="1"/>
        </xdr:cNvSpPr>
      </xdr:nvSpPr>
      <xdr:spPr bwMode="auto">
        <a:xfrm>
          <a:off x="5039591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7" name="Text Box 59">
          <a:extLst>
            <a:ext uri="{FF2B5EF4-FFF2-40B4-BE49-F238E27FC236}">
              <a16:creationId xmlns:a16="http://schemas.microsoft.com/office/drawing/2014/main" id="{6CCCA4E7-7B11-465D-AD9E-34872DB0E914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8" name="Text Box 60">
          <a:extLst>
            <a:ext uri="{FF2B5EF4-FFF2-40B4-BE49-F238E27FC236}">
              <a16:creationId xmlns:a16="http://schemas.microsoft.com/office/drawing/2014/main" id="{738BB230-5726-4077-8BD0-8F6EF21F0ABD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9" name="Text Box 61">
          <a:extLst>
            <a:ext uri="{FF2B5EF4-FFF2-40B4-BE49-F238E27FC236}">
              <a16:creationId xmlns:a16="http://schemas.microsoft.com/office/drawing/2014/main" id="{2D06F405-2B0D-4B7D-AD05-406318175CD0}"/>
            </a:ext>
          </a:extLst>
        </xdr:cNvPr>
        <xdr:cNvSpPr txBox="1">
          <a:spLocks noChangeArrowheads="1"/>
        </xdr:cNvSpPr>
      </xdr:nvSpPr>
      <xdr:spPr bwMode="auto">
        <a:xfrm>
          <a:off x="5039591" y="30878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0" name="Text Box 62">
          <a:extLst>
            <a:ext uri="{FF2B5EF4-FFF2-40B4-BE49-F238E27FC236}">
              <a16:creationId xmlns:a16="http://schemas.microsoft.com/office/drawing/2014/main" id="{3F52A78A-9D50-455F-BB92-80144B8A4E90}"/>
            </a:ext>
          </a:extLst>
        </xdr:cNvPr>
        <xdr:cNvSpPr txBox="1">
          <a:spLocks noChangeArrowheads="1"/>
        </xdr:cNvSpPr>
      </xdr:nvSpPr>
      <xdr:spPr bwMode="auto">
        <a:xfrm>
          <a:off x="5039591" y="41052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1" name="Text Box 64">
          <a:extLst>
            <a:ext uri="{FF2B5EF4-FFF2-40B4-BE49-F238E27FC236}">
              <a16:creationId xmlns:a16="http://schemas.microsoft.com/office/drawing/2014/main" id="{01A6591A-6495-4DAB-8530-4BC72837533B}"/>
            </a:ext>
          </a:extLst>
        </xdr:cNvPr>
        <xdr:cNvSpPr txBox="1">
          <a:spLocks noChangeArrowheads="1"/>
        </xdr:cNvSpPr>
      </xdr:nvSpPr>
      <xdr:spPr bwMode="auto">
        <a:xfrm>
          <a:off x="5039591" y="596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12" name="Text Box 67">
          <a:extLst>
            <a:ext uri="{FF2B5EF4-FFF2-40B4-BE49-F238E27FC236}">
              <a16:creationId xmlns:a16="http://schemas.microsoft.com/office/drawing/2014/main" id="{3E9659DB-CBAE-46DC-BA85-A18D2AFD1ABB}"/>
            </a:ext>
          </a:extLst>
        </xdr:cNvPr>
        <xdr:cNvSpPr txBox="1">
          <a:spLocks noChangeArrowheads="1"/>
        </xdr:cNvSpPr>
      </xdr:nvSpPr>
      <xdr:spPr bwMode="auto">
        <a:xfrm>
          <a:off x="5039591" y="6096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3" name="Text Box 68">
          <a:extLst>
            <a:ext uri="{FF2B5EF4-FFF2-40B4-BE49-F238E27FC236}">
              <a16:creationId xmlns:a16="http://schemas.microsoft.com/office/drawing/2014/main" id="{5D9CC480-89E3-4F3E-9092-8D888EA2812D}"/>
            </a:ext>
          </a:extLst>
        </xdr:cNvPr>
        <xdr:cNvSpPr txBox="1">
          <a:spLocks noChangeArrowheads="1"/>
        </xdr:cNvSpPr>
      </xdr:nvSpPr>
      <xdr:spPr bwMode="auto">
        <a:xfrm>
          <a:off x="5039591" y="611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4" name="Text Box 73">
          <a:extLst>
            <a:ext uri="{FF2B5EF4-FFF2-40B4-BE49-F238E27FC236}">
              <a16:creationId xmlns:a16="http://schemas.microsoft.com/office/drawing/2014/main" id="{00A4192D-5108-4EE8-9275-607CD05A6433}"/>
            </a:ext>
          </a:extLst>
        </xdr:cNvPr>
        <xdr:cNvSpPr txBox="1">
          <a:spLocks noChangeArrowheads="1"/>
        </xdr:cNvSpPr>
      </xdr:nvSpPr>
      <xdr:spPr bwMode="auto">
        <a:xfrm>
          <a:off x="5039591" y="6356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5" name="Text Box 74">
          <a:extLst>
            <a:ext uri="{FF2B5EF4-FFF2-40B4-BE49-F238E27FC236}">
              <a16:creationId xmlns:a16="http://schemas.microsoft.com/office/drawing/2014/main" id="{80E41C2E-9197-4F07-BD1B-A73B08C82739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6" name="Text Box 75">
          <a:extLst>
            <a:ext uri="{FF2B5EF4-FFF2-40B4-BE49-F238E27FC236}">
              <a16:creationId xmlns:a16="http://schemas.microsoft.com/office/drawing/2014/main" id="{CBECB715-FE79-4C3D-97A6-FA7D55B37FBC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7" name="Text Box 76">
          <a:extLst>
            <a:ext uri="{FF2B5EF4-FFF2-40B4-BE49-F238E27FC236}">
              <a16:creationId xmlns:a16="http://schemas.microsoft.com/office/drawing/2014/main" id="{E5FEB38F-ECA5-4809-94C3-3BCF1C46F5E0}"/>
            </a:ext>
          </a:extLst>
        </xdr:cNvPr>
        <xdr:cNvSpPr txBox="1">
          <a:spLocks noChangeArrowheads="1"/>
        </xdr:cNvSpPr>
      </xdr:nvSpPr>
      <xdr:spPr bwMode="auto">
        <a:xfrm>
          <a:off x="5039591" y="65731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318" name="Text Box 77">
          <a:extLst>
            <a:ext uri="{FF2B5EF4-FFF2-40B4-BE49-F238E27FC236}">
              <a16:creationId xmlns:a16="http://schemas.microsoft.com/office/drawing/2014/main" id="{14A231E0-106B-4B40-8F68-637E5BC45240}"/>
            </a:ext>
          </a:extLst>
        </xdr:cNvPr>
        <xdr:cNvSpPr txBox="1">
          <a:spLocks noChangeArrowheads="1"/>
        </xdr:cNvSpPr>
      </xdr:nvSpPr>
      <xdr:spPr bwMode="auto">
        <a:xfrm>
          <a:off x="5039591" y="7244195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9" name="Text Box 79">
          <a:extLst>
            <a:ext uri="{FF2B5EF4-FFF2-40B4-BE49-F238E27FC236}">
              <a16:creationId xmlns:a16="http://schemas.microsoft.com/office/drawing/2014/main" id="{CE337321-21C2-41FD-BD91-E75397732E7B}"/>
            </a:ext>
          </a:extLst>
        </xdr:cNvPr>
        <xdr:cNvSpPr txBox="1">
          <a:spLocks noChangeArrowheads="1"/>
        </xdr:cNvSpPr>
      </xdr:nvSpPr>
      <xdr:spPr bwMode="auto">
        <a:xfrm>
          <a:off x="5039591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0" name="Text Box 80">
          <a:extLst>
            <a:ext uri="{FF2B5EF4-FFF2-40B4-BE49-F238E27FC236}">
              <a16:creationId xmlns:a16="http://schemas.microsoft.com/office/drawing/2014/main" id="{49D777D1-F370-4A74-A3E9-D6061F13A451}"/>
            </a:ext>
          </a:extLst>
        </xdr:cNvPr>
        <xdr:cNvSpPr txBox="1">
          <a:spLocks noChangeArrowheads="1"/>
        </xdr:cNvSpPr>
      </xdr:nvSpPr>
      <xdr:spPr bwMode="auto">
        <a:xfrm>
          <a:off x="5039591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1" name="Text Box 81">
          <a:extLst>
            <a:ext uri="{FF2B5EF4-FFF2-40B4-BE49-F238E27FC236}">
              <a16:creationId xmlns:a16="http://schemas.microsoft.com/office/drawing/2014/main" id="{6E618537-AD03-4AE5-B225-0934063AF725}"/>
            </a:ext>
          </a:extLst>
        </xdr:cNvPr>
        <xdr:cNvSpPr txBox="1">
          <a:spLocks noChangeArrowheads="1"/>
        </xdr:cNvSpPr>
      </xdr:nvSpPr>
      <xdr:spPr bwMode="auto">
        <a:xfrm>
          <a:off x="5039591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2" name="Text Box 82">
          <a:extLst>
            <a:ext uri="{FF2B5EF4-FFF2-40B4-BE49-F238E27FC236}">
              <a16:creationId xmlns:a16="http://schemas.microsoft.com/office/drawing/2014/main" id="{C60F142C-BCED-4995-8DC3-A36960255640}"/>
            </a:ext>
          </a:extLst>
        </xdr:cNvPr>
        <xdr:cNvSpPr txBox="1">
          <a:spLocks noChangeArrowheads="1"/>
        </xdr:cNvSpPr>
      </xdr:nvSpPr>
      <xdr:spPr bwMode="auto">
        <a:xfrm>
          <a:off x="5039591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3" name="Text Box 83">
          <a:extLst>
            <a:ext uri="{FF2B5EF4-FFF2-40B4-BE49-F238E27FC236}">
              <a16:creationId xmlns:a16="http://schemas.microsoft.com/office/drawing/2014/main" id="{B9B4AE9E-3942-4F10-B453-93252CC2D4C8}"/>
            </a:ext>
          </a:extLst>
        </xdr:cNvPr>
        <xdr:cNvSpPr txBox="1">
          <a:spLocks noChangeArrowheads="1"/>
        </xdr:cNvSpPr>
      </xdr:nvSpPr>
      <xdr:spPr bwMode="auto">
        <a:xfrm>
          <a:off x="5039591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24" name="Text Box 84">
          <a:extLst>
            <a:ext uri="{FF2B5EF4-FFF2-40B4-BE49-F238E27FC236}">
              <a16:creationId xmlns:a16="http://schemas.microsoft.com/office/drawing/2014/main" id="{32DD7855-6EDB-4049-8591-812A13AB460D}"/>
            </a:ext>
          </a:extLst>
        </xdr:cNvPr>
        <xdr:cNvSpPr txBox="1">
          <a:spLocks noChangeArrowheads="1"/>
        </xdr:cNvSpPr>
      </xdr:nvSpPr>
      <xdr:spPr bwMode="auto">
        <a:xfrm>
          <a:off x="5039591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5" name="Text Box 85">
          <a:extLst>
            <a:ext uri="{FF2B5EF4-FFF2-40B4-BE49-F238E27FC236}">
              <a16:creationId xmlns:a16="http://schemas.microsoft.com/office/drawing/2014/main" id="{353BAF40-EB22-4BFB-B7E5-7558363D3456}"/>
            </a:ext>
          </a:extLst>
        </xdr:cNvPr>
        <xdr:cNvSpPr txBox="1">
          <a:spLocks noChangeArrowheads="1"/>
        </xdr:cNvSpPr>
      </xdr:nvSpPr>
      <xdr:spPr bwMode="auto">
        <a:xfrm>
          <a:off x="5039591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26" name="Text Box 86">
          <a:extLst>
            <a:ext uri="{FF2B5EF4-FFF2-40B4-BE49-F238E27FC236}">
              <a16:creationId xmlns:a16="http://schemas.microsoft.com/office/drawing/2014/main" id="{3C5D6843-1B2D-4F55-94E4-D88EF1465DCB}"/>
            </a:ext>
          </a:extLst>
        </xdr:cNvPr>
        <xdr:cNvSpPr txBox="1">
          <a:spLocks noChangeArrowheads="1"/>
        </xdr:cNvSpPr>
      </xdr:nvSpPr>
      <xdr:spPr bwMode="auto">
        <a:xfrm>
          <a:off x="5039591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7" name="Text Box 87">
          <a:extLst>
            <a:ext uri="{FF2B5EF4-FFF2-40B4-BE49-F238E27FC236}">
              <a16:creationId xmlns:a16="http://schemas.microsoft.com/office/drawing/2014/main" id="{87B34E0A-B018-474B-93E0-4C5174D91537}"/>
            </a:ext>
          </a:extLst>
        </xdr:cNvPr>
        <xdr:cNvSpPr txBox="1">
          <a:spLocks noChangeArrowheads="1"/>
        </xdr:cNvSpPr>
      </xdr:nvSpPr>
      <xdr:spPr bwMode="auto">
        <a:xfrm>
          <a:off x="5039591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28" name="Text Box 88">
          <a:extLst>
            <a:ext uri="{FF2B5EF4-FFF2-40B4-BE49-F238E27FC236}">
              <a16:creationId xmlns:a16="http://schemas.microsoft.com/office/drawing/2014/main" id="{3BD17B8D-4EF5-4080-82FD-0A6072A51347}"/>
            </a:ext>
          </a:extLst>
        </xdr:cNvPr>
        <xdr:cNvSpPr txBox="1">
          <a:spLocks noChangeArrowheads="1"/>
        </xdr:cNvSpPr>
      </xdr:nvSpPr>
      <xdr:spPr bwMode="auto">
        <a:xfrm>
          <a:off x="5039591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9" name="Text Box 89">
          <a:extLst>
            <a:ext uri="{FF2B5EF4-FFF2-40B4-BE49-F238E27FC236}">
              <a16:creationId xmlns:a16="http://schemas.microsoft.com/office/drawing/2014/main" id="{4589E588-7BB9-418A-A963-7914C3249937}"/>
            </a:ext>
          </a:extLst>
        </xdr:cNvPr>
        <xdr:cNvSpPr txBox="1">
          <a:spLocks noChangeArrowheads="1"/>
        </xdr:cNvSpPr>
      </xdr:nvSpPr>
      <xdr:spPr bwMode="auto">
        <a:xfrm>
          <a:off x="5039591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0" name="Text Box 90">
          <a:extLst>
            <a:ext uri="{FF2B5EF4-FFF2-40B4-BE49-F238E27FC236}">
              <a16:creationId xmlns:a16="http://schemas.microsoft.com/office/drawing/2014/main" id="{6469277B-5B46-4AC9-AF08-9B72C97F45CE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1" name="Text Box 91">
          <a:extLst>
            <a:ext uri="{FF2B5EF4-FFF2-40B4-BE49-F238E27FC236}">
              <a16:creationId xmlns:a16="http://schemas.microsoft.com/office/drawing/2014/main" id="{D559AADD-A282-4F0F-BBAB-8F577AB96EEC}"/>
            </a:ext>
          </a:extLst>
        </xdr:cNvPr>
        <xdr:cNvSpPr txBox="1">
          <a:spLocks noChangeArrowheads="1"/>
        </xdr:cNvSpPr>
      </xdr:nvSpPr>
      <xdr:spPr bwMode="auto">
        <a:xfrm>
          <a:off x="5039591" y="30661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32" name="Text Box 92">
          <a:extLst>
            <a:ext uri="{FF2B5EF4-FFF2-40B4-BE49-F238E27FC236}">
              <a16:creationId xmlns:a16="http://schemas.microsoft.com/office/drawing/2014/main" id="{E50FA0E3-8460-4084-B4FA-E7CAE09B5473}"/>
            </a:ext>
          </a:extLst>
        </xdr:cNvPr>
        <xdr:cNvSpPr txBox="1">
          <a:spLocks noChangeArrowheads="1"/>
        </xdr:cNvSpPr>
      </xdr:nvSpPr>
      <xdr:spPr bwMode="auto">
        <a:xfrm>
          <a:off x="5039591" y="40836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3" name="Text Box 94">
          <a:extLst>
            <a:ext uri="{FF2B5EF4-FFF2-40B4-BE49-F238E27FC236}">
              <a16:creationId xmlns:a16="http://schemas.microsoft.com/office/drawing/2014/main" id="{0583456B-A48E-408C-9E5C-39D62C2B36D2}"/>
            </a:ext>
          </a:extLst>
        </xdr:cNvPr>
        <xdr:cNvSpPr txBox="1">
          <a:spLocks noChangeArrowheads="1"/>
        </xdr:cNvSpPr>
      </xdr:nvSpPr>
      <xdr:spPr bwMode="auto">
        <a:xfrm>
          <a:off x="5039591" y="59020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4" name="Text Box 95">
          <a:extLst>
            <a:ext uri="{FF2B5EF4-FFF2-40B4-BE49-F238E27FC236}">
              <a16:creationId xmlns:a16="http://schemas.microsoft.com/office/drawing/2014/main" id="{F58B4BCA-2991-48F6-9ECF-1D369BFFFC50}"/>
            </a:ext>
          </a:extLst>
        </xdr:cNvPr>
        <xdr:cNvSpPr txBox="1">
          <a:spLocks noChangeArrowheads="1"/>
        </xdr:cNvSpPr>
      </xdr:nvSpPr>
      <xdr:spPr bwMode="auto">
        <a:xfrm>
          <a:off x="5039591" y="596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335" name="Text Box 96">
          <a:extLst>
            <a:ext uri="{FF2B5EF4-FFF2-40B4-BE49-F238E27FC236}">
              <a16:creationId xmlns:a16="http://schemas.microsoft.com/office/drawing/2014/main" id="{F47ACA99-05DB-4FCC-A04A-6FFCFF6F510B}"/>
            </a:ext>
          </a:extLst>
        </xdr:cNvPr>
        <xdr:cNvSpPr txBox="1">
          <a:spLocks noChangeArrowheads="1"/>
        </xdr:cNvSpPr>
      </xdr:nvSpPr>
      <xdr:spPr bwMode="auto">
        <a:xfrm>
          <a:off x="5039591" y="6010275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6" name="Text Box 97">
          <a:extLst>
            <a:ext uri="{FF2B5EF4-FFF2-40B4-BE49-F238E27FC236}">
              <a16:creationId xmlns:a16="http://schemas.microsoft.com/office/drawing/2014/main" id="{0DEAF637-C941-4917-BA18-127E96EB7ABC}"/>
            </a:ext>
          </a:extLst>
        </xdr:cNvPr>
        <xdr:cNvSpPr txBox="1">
          <a:spLocks noChangeArrowheads="1"/>
        </xdr:cNvSpPr>
      </xdr:nvSpPr>
      <xdr:spPr bwMode="auto">
        <a:xfrm>
          <a:off x="5039591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37" name="Text Box 98">
          <a:extLst>
            <a:ext uri="{FF2B5EF4-FFF2-40B4-BE49-F238E27FC236}">
              <a16:creationId xmlns:a16="http://schemas.microsoft.com/office/drawing/2014/main" id="{90428BEF-866F-461D-B034-34C3D5BAD863}"/>
            </a:ext>
          </a:extLst>
        </xdr:cNvPr>
        <xdr:cNvSpPr txBox="1">
          <a:spLocks noChangeArrowheads="1"/>
        </xdr:cNvSpPr>
      </xdr:nvSpPr>
      <xdr:spPr bwMode="auto">
        <a:xfrm>
          <a:off x="5039591" y="6096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8" name="Text Box 99">
          <a:extLst>
            <a:ext uri="{FF2B5EF4-FFF2-40B4-BE49-F238E27FC236}">
              <a16:creationId xmlns:a16="http://schemas.microsoft.com/office/drawing/2014/main" id="{E0F74055-8F51-4276-8048-A3A1B6F12F77}"/>
            </a:ext>
          </a:extLst>
        </xdr:cNvPr>
        <xdr:cNvSpPr txBox="1">
          <a:spLocks noChangeArrowheads="1"/>
        </xdr:cNvSpPr>
      </xdr:nvSpPr>
      <xdr:spPr bwMode="auto">
        <a:xfrm>
          <a:off x="5039591" y="611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39" name="Text Box 100">
          <a:extLst>
            <a:ext uri="{FF2B5EF4-FFF2-40B4-BE49-F238E27FC236}">
              <a16:creationId xmlns:a16="http://schemas.microsoft.com/office/drawing/2014/main" id="{71803339-A070-4B43-BAE5-C2280A3F7A19}"/>
            </a:ext>
          </a:extLst>
        </xdr:cNvPr>
        <xdr:cNvSpPr txBox="1">
          <a:spLocks noChangeArrowheads="1"/>
        </xdr:cNvSpPr>
      </xdr:nvSpPr>
      <xdr:spPr bwMode="auto">
        <a:xfrm>
          <a:off x="5039591" y="61834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0" name="Text Box 101">
          <a:extLst>
            <a:ext uri="{FF2B5EF4-FFF2-40B4-BE49-F238E27FC236}">
              <a16:creationId xmlns:a16="http://schemas.microsoft.com/office/drawing/2014/main" id="{47828181-D527-4BF2-8D6C-88D5AC211F54}"/>
            </a:ext>
          </a:extLst>
        </xdr:cNvPr>
        <xdr:cNvSpPr txBox="1">
          <a:spLocks noChangeArrowheads="1"/>
        </xdr:cNvSpPr>
      </xdr:nvSpPr>
      <xdr:spPr bwMode="auto">
        <a:xfrm>
          <a:off x="5039591" y="6205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41" name="Text Box 102">
          <a:extLst>
            <a:ext uri="{FF2B5EF4-FFF2-40B4-BE49-F238E27FC236}">
              <a16:creationId xmlns:a16="http://schemas.microsoft.com/office/drawing/2014/main" id="{23B8D68A-D27A-4935-A27B-794B64602037}"/>
            </a:ext>
          </a:extLst>
        </xdr:cNvPr>
        <xdr:cNvSpPr txBox="1">
          <a:spLocks noChangeArrowheads="1"/>
        </xdr:cNvSpPr>
      </xdr:nvSpPr>
      <xdr:spPr bwMode="auto">
        <a:xfrm>
          <a:off x="5039591" y="6270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2" name="Text Box 103">
          <a:extLst>
            <a:ext uri="{FF2B5EF4-FFF2-40B4-BE49-F238E27FC236}">
              <a16:creationId xmlns:a16="http://schemas.microsoft.com/office/drawing/2014/main" id="{0E9EBE25-287A-474F-8B13-756E544FB329}"/>
            </a:ext>
          </a:extLst>
        </xdr:cNvPr>
        <xdr:cNvSpPr txBox="1">
          <a:spLocks noChangeArrowheads="1"/>
        </xdr:cNvSpPr>
      </xdr:nvSpPr>
      <xdr:spPr bwMode="auto">
        <a:xfrm>
          <a:off x="5039591" y="6313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3" name="Text Box 104">
          <a:extLst>
            <a:ext uri="{FF2B5EF4-FFF2-40B4-BE49-F238E27FC236}">
              <a16:creationId xmlns:a16="http://schemas.microsoft.com/office/drawing/2014/main" id="{640EBAB0-B1F1-46FD-8DC1-ED2AA583C1E3}"/>
            </a:ext>
          </a:extLst>
        </xdr:cNvPr>
        <xdr:cNvSpPr txBox="1">
          <a:spLocks noChangeArrowheads="1"/>
        </xdr:cNvSpPr>
      </xdr:nvSpPr>
      <xdr:spPr bwMode="auto">
        <a:xfrm>
          <a:off x="5039591" y="6356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4" name="Text Box 105">
          <a:extLst>
            <a:ext uri="{FF2B5EF4-FFF2-40B4-BE49-F238E27FC236}">
              <a16:creationId xmlns:a16="http://schemas.microsoft.com/office/drawing/2014/main" id="{645814C4-F29B-439A-A9A4-C24B75BB6F05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45" name="Text Box 106">
          <a:extLst>
            <a:ext uri="{FF2B5EF4-FFF2-40B4-BE49-F238E27FC236}">
              <a16:creationId xmlns:a16="http://schemas.microsoft.com/office/drawing/2014/main" id="{600DE835-B15F-4E85-8C12-0923BC895AE2}"/>
            </a:ext>
          </a:extLst>
        </xdr:cNvPr>
        <xdr:cNvSpPr txBox="1">
          <a:spLocks noChangeArrowheads="1"/>
        </xdr:cNvSpPr>
      </xdr:nvSpPr>
      <xdr:spPr bwMode="auto">
        <a:xfrm>
          <a:off x="5039591" y="65514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346" name="Text Box 107">
          <a:extLst>
            <a:ext uri="{FF2B5EF4-FFF2-40B4-BE49-F238E27FC236}">
              <a16:creationId xmlns:a16="http://schemas.microsoft.com/office/drawing/2014/main" id="{26F4EE59-F464-43C7-82CD-2F38F00D6D70}"/>
            </a:ext>
          </a:extLst>
        </xdr:cNvPr>
        <xdr:cNvSpPr txBox="1">
          <a:spLocks noChangeArrowheads="1"/>
        </xdr:cNvSpPr>
      </xdr:nvSpPr>
      <xdr:spPr bwMode="auto">
        <a:xfrm>
          <a:off x="5039591" y="72225477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47" name="Text Box 108">
          <a:extLst>
            <a:ext uri="{FF2B5EF4-FFF2-40B4-BE49-F238E27FC236}">
              <a16:creationId xmlns:a16="http://schemas.microsoft.com/office/drawing/2014/main" id="{880E3498-2C7B-405E-AAE0-A6AD92E26ED7}"/>
            </a:ext>
          </a:extLst>
        </xdr:cNvPr>
        <xdr:cNvSpPr txBox="1">
          <a:spLocks noChangeArrowheads="1"/>
        </xdr:cNvSpPr>
      </xdr:nvSpPr>
      <xdr:spPr bwMode="auto">
        <a:xfrm>
          <a:off x="5039591" y="1615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8" name="Text Box 109">
          <a:extLst>
            <a:ext uri="{FF2B5EF4-FFF2-40B4-BE49-F238E27FC236}">
              <a16:creationId xmlns:a16="http://schemas.microsoft.com/office/drawing/2014/main" id="{37FF27AE-7D32-48E4-9877-96F8118B32DB}"/>
            </a:ext>
          </a:extLst>
        </xdr:cNvPr>
        <xdr:cNvSpPr txBox="1">
          <a:spLocks noChangeArrowheads="1"/>
        </xdr:cNvSpPr>
      </xdr:nvSpPr>
      <xdr:spPr bwMode="auto">
        <a:xfrm>
          <a:off x="5039591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9" name="Text Box 110">
          <a:extLst>
            <a:ext uri="{FF2B5EF4-FFF2-40B4-BE49-F238E27FC236}">
              <a16:creationId xmlns:a16="http://schemas.microsoft.com/office/drawing/2014/main" id="{0618D479-1B3E-4C3B-AC69-DB16C3380177}"/>
            </a:ext>
          </a:extLst>
        </xdr:cNvPr>
        <xdr:cNvSpPr txBox="1">
          <a:spLocks noChangeArrowheads="1"/>
        </xdr:cNvSpPr>
      </xdr:nvSpPr>
      <xdr:spPr bwMode="auto">
        <a:xfrm>
          <a:off x="5039591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50" name="Text Box 111">
          <a:extLst>
            <a:ext uri="{FF2B5EF4-FFF2-40B4-BE49-F238E27FC236}">
              <a16:creationId xmlns:a16="http://schemas.microsoft.com/office/drawing/2014/main" id="{667693F3-B14B-47A9-B601-A2C1B60CE8FC}"/>
            </a:ext>
          </a:extLst>
        </xdr:cNvPr>
        <xdr:cNvSpPr txBox="1">
          <a:spLocks noChangeArrowheads="1"/>
        </xdr:cNvSpPr>
      </xdr:nvSpPr>
      <xdr:spPr bwMode="auto">
        <a:xfrm>
          <a:off x="5039591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51" name="Text Box 112">
          <a:extLst>
            <a:ext uri="{FF2B5EF4-FFF2-40B4-BE49-F238E27FC236}">
              <a16:creationId xmlns:a16="http://schemas.microsoft.com/office/drawing/2014/main" id="{365AD41E-06F7-476B-97DC-F1F9BC119971}"/>
            </a:ext>
          </a:extLst>
        </xdr:cNvPr>
        <xdr:cNvSpPr txBox="1">
          <a:spLocks noChangeArrowheads="1"/>
        </xdr:cNvSpPr>
      </xdr:nvSpPr>
      <xdr:spPr bwMode="auto">
        <a:xfrm>
          <a:off x="5039591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2" name="Text Box 113">
          <a:extLst>
            <a:ext uri="{FF2B5EF4-FFF2-40B4-BE49-F238E27FC236}">
              <a16:creationId xmlns:a16="http://schemas.microsoft.com/office/drawing/2014/main" id="{82AE987B-2AF1-4BB8-8CAA-95B0FFE3D46E}"/>
            </a:ext>
          </a:extLst>
        </xdr:cNvPr>
        <xdr:cNvSpPr txBox="1">
          <a:spLocks noChangeArrowheads="1"/>
        </xdr:cNvSpPr>
      </xdr:nvSpPr>
      <xdr:spPr bwMode="auto">
        <a:xfrm>
          <a:off x="5039591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3" name="Text Box 114">
          <a:extLst>
            <a:ext uri="{FF2B5EF4-FFF2-40B4-BE49-F238E27FC236}">
              <a16:creationId xmlns:a16="http://schemas.microsoft.com/office/drawing/2014/main" id="{3FBD02AE-80F0-4FD3-8743-4683852A95C7}"/>
            </a:ext>
          </a:extLst>
        </xdr:cNvPr>
        <xdr:cNvSpPr txBox="1">
          <a:spLocks noChangeArrowheads="1"/>
        </xdr:cNvSpPr>
      </xdr:nvSpPr>
      <xdr:spPr bwMode="auto">
        <a:xfrm>
          <a:off x="5039591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54" name="Text Box 115">
          <a:extLst>
            <a:ext uri="{FF2B5EF4-FFF2-40B4-BE49-F238E27FC236}">
              <a16:creationId xmlns:a16="http://schemas.microsoft.com/office/drawing/2014/main" id="{E76DBBB3-A391-44CB-A4E3-35898221C921}"/>
            </a:ext>
          </a:extLst>
        </xdr:cNvPr>
        <xdr:cNvSpPr txBox="1">
          <a:spLocks noChangeArrowheads="1"/>
        </xdr:cNvSpPr>
      </xdr:nvSpPr>
      <xdr:spPr bwMode="auto">
        <a:xfrm>
          <a:off x="5039591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55" name="Text Box 116">
          <a:extLst>
            <a:ext uri="{FF2B5EF4-FFF2-40B4-BE49-F238E27FC236}">
              <a16:creationId xmlns:a16="http://schemas.microsoft.com/office/drawing/2014/main" id="{7B04BCD6-9BFF-4C6E-81E0-480C9A773389}"/>
            </a:ext>
          </a:extLst>
        </xdr:cNvPr>
        <xdr:cNvSpPr txBox="1">
          <a:spLocks noChangeArrowheads="1"/>
        </xdr:cNvSpPr>
      </xdr:nvSpPr>
      <xdr:spPr bwMode="auto">
        <a:xfrm>
          <a:off x="5039591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6" name="Text Box 117">
          <a:extLst>
            <a:ext uri="{FF2B5EF4-FFF2-40B4-BE49-F238E27FC236}">
              <a16:creationId xmlns:a16="http://schemas.microsoft.com/office/drawing/2014/main" id="{E750AA6A-4E5A-4D5F-B1D9-F893EA0E70F4}"/>
            </a:ext>
          </a:extLst>
        </xdr:cNvPr>
        <xdr:cNvSpPr txBox="1">
          <a:spLocks noChangeArrowheads="1"/>
        </xdr:cNvSpPr>
      </xdr:nvSpPr>
      <xdr:spPr bwMode="auto">
        <a:xfrm>
          <a:off x="5039591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7" name="Text Box 118">
          <a:extLst>
            <a:ext uri="{FF2B5EF4-FFF2-40B4-BE49-F238E27FC236}">
              <a16:creationId xmlns:a16="http://schemas.microsoft.com/office/drawing/2014/main" id="{D3D4119E-42C8-41F4-BA3D-CB61DF23713D}"/>
            </a:ext>
          </a:extLst>
        </xdr:cNvPr>
        <xdr:cNvSpPr txBox="1">
          <a:spLocks noChangeArrowheads="1"/>
        </xdr:cNvSpPr>
      </xdr:nvSpPr>
      <xdr:spPr bwMode="auto">
        <a:xfrm>
          <a:off x="5039591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8" name="Text Box 119">
          <a:extLst>
            <a:ext uri="{FF2B5EF4-FFF2-40B4-BE49-F238E27FC236}">
              <a16:creationId xmlns:a16="http://schemas.microsoft.com/office/drawing/2014/main" id="{C8A4DCD1-753B-431F-9A95-94DFCFC30C5A}"/>
            </a:ext>
          </a:extLst>
        </xdr:cNvPr>
        <xdr:cNvSpPr txBox="1">
          <a:spLocks noChangeArrowheads="1"/>
        </xdr:cNvSpPr>
      </xdr:nvSpPr>
      <xdr:spPr bwMode="auto">
        <a:xfrm>
          <a:off x="5039591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9" name="Text Box 120">
          <a:extLst>
            <a:ext uri="{FF2B5EF4-FFF2-40B4-BE49-F238E27FC236}">
              <a16:creationId xmlns:a16="http://schemas.microsoft.com/office/drawing/2014/main" id="{B3C2A9B5-B905-49A2-9ABD-6E17C19CC9EE}"/>
            </a:ext>
          </a:extLst>
        </xdr:cNvPr>
        <xdr:cNvSpPr txBox="1">
          <a:spLocks noChangeArrowheads="1"/>
        </xdr:cNvSpPr>
      </xdr:nvSpPr>
      <xdr:spPr bwMode="auto">
        <a:xfrm>
          <a:off x="5039591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0" name="Text Box 121">
          <a:extLst>
            <a:ext uri="{FF2B5EF4-FFF2-40B4-BE49-F238E27FC236}">
              <a16:creationId xmlns:a16="http://schemas.microsoft.com/office/drawing/2014/main" id="{E9BDEDF6-C2BA-4903-B59D-CA8180174EB5}"/>
            </a:ext>
          </a:extLst>
        </xdr:cNvPr>
        <xdr:cNvSpPr txBox="1">
          <a:spLocks noChangeArrowheads="1"/>
        </xdr:cNvSpPr>
      </xdr:nvSpPr>
      <xdr:spPr bwMode="auto">
        <a:xfrm>
          <a:off x="5039591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1" name="Text Box 122">
          <a:extLst>
            <a:ext uri="{FF2B5EF4-FFF2-40B4-BE49-F238E27FC236}">
              <a16:creationId xmlns:a16="http://schemas.microsoft.com/office/drawing/2014/main" id="{9623C7D5-69A7-446F-9222-D031CA687BA4}"/>
            </a:ext>
          </a:extLst>
        </xdr:cNvPr>
        <xdr:cNvSpPr txBox="1">
          <a:spLocks noChangeArrowheads="1"/>
        </xdr:cNvSpPr>
      </xdr:nvSpPr>
      <xdr:spPr bwMode="auto">
        <a:xfrm>
          <a:off x="5039591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2" name="Text Box 123">
          <a:extLst>
            <a:ext uri="{FF2B5EF4-FFF2-40B4-BE49-F238E27FC236}">
              <a16:creationId xmlns:a16="http://schemas.microsoft.com/office/drawing/2014/main" id="{448B01A8-9CD0-4B00-AFDF-8743A9EF9CB2}"/>
            </a:ext>
          </a:extLst>
        </xdr:cNvPr>
        <xdr:cNvSpPr txBox="1">
          <a:spLocks noChangeArrowheads="1"/>
        </xdr:cNvSpPr>
      </xdr:nvSpPr>
      <xdr:spPr bwMode="auto">
        <a:xfrm>
          <a:off x="5039591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3" name="Text Box 124">
          <a:extLst>
            <a:ext uri="{FF2B5EF4-FFF2-40B4-BE49-F238E27FC236}">
              <a16:creationId xmlns:a16="http://schemas.microsoft.com/office/drawing/2014/main" id="{4DE7F0C2-D8C7-4505-9EAB-B0A1C4D26E1E}"/>
            </a:ext>
          </a:extLst>
        </xdr:cNvPr>
        <xdr:cNvSpPr txBox="1">
          <a:spLocks noChangeArrowheads="1"/>
        </xdr:cNvSpPr>
      </xdr:nvSpPr>
      <xdr:spPr bwMode="auto">
        <a:xfrm>
          <a:off x="5039591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4" name="Text Box 125">
          <a:extLst>
            <a:ext uri="{FF2B5EF4-FFF2-40B4-BE49-F238E27FC236}">
              <a16:creationId xmlns:a16="http://schemas.microsoft.com/office/drawing/2014/main" id="{D5FED1B6-E3E0-43EC-A1CC-3C48BD1AF65B}"/>
            </a:ext>
          </a:extLst>
        </xdr:cNvPr>
        <xdr:cNvSpPr txBox="1">
          <a:spLocks noChangeArrowheads="1"/>
        </xdr:cNvSpPr>
      </xdr:nvSpPr>
      <xdr:spPr bwMode="auto">
        <a:xfrm>
          <a:off x="5039591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5" name="Text Box 126">
          <a:extLst>
            <a:ext uri="{FF2B5EF4-FFF2-40B4-BE49-F238E27FC236}">
              <a16:creationId xmlns:a16="http://schemas.microsoft.com/office/drawing/2014/main" id="{B8420623-C25A-451F-864B-F33165FD6D63}"/>
            </a:ext>
          </a:extLst>
        </xdr:cNvPr>
        <xdr:cNvSpPr txBox="1">
          <a:spLocks noChangeArrowheads="1"/>
        </xdr:cNvSpPr>
      </xdr:nvSpPr>
      <xdr:spPr bwMode="auto">
        <a:xfrm>
          <a:off x="5039591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6" name="Text Box 127">
          <a:extLst>
            <a:ext uri="{FF2B5EF4-FFF2-40B4-BE49-F238E27FC236}">
              <a16:creationId xmlns:a16="http://schemas.microsoft.com/office/drawing/2014/main" id="{D244ADFD-B417-40D9-B63E-D50857FA622C}"/>
            </a:ext>
          </a:extLst>
        </xdr:cNvPr>
        <xdr:cNvSpPr txBox="1">
          <a:spLocks noChangeArrowheads="1"/>
        </xdr:cNvSpPr>
      </xdr:nvSpPr>
      <xdr:spPr bwMode="auto">
        <a:xfrm>
          <a:off x="5039591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7" name="Text Box 128">
          <a:extLst>
            <a:ext uri="{FF2B5EF4-FFF2-40B4-BE49-F238E27FC236}">
              <a16:creationId xmlns:a16="http://schemas.microsoft.com/office/drawing/2014/main" id="{99D60375-F0E9-46CA-B885-883DBF46EC51}"/>
            </a:ext>
          </a:extLst>
        </xdr:cNvPr>
        <xdr:cNvSpPr txBox="1">
          <a:spLocks noChangeArrowheads="1"/>
        </xdr:cNvSpPr>
      </xdr:nvSpPr>
      <xdr:spPr bwMode="auto">
        <a:xfrm>
          <a:off x="5039591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68" name="Text Box 129">
          <a:extLst>
            <a:ext uri="{FF2B5EF4-FFF2-40B4-BE49-F238E27FC236}">
              <a16:creationId xmlns:a16="http://schemas.microsoft.com/office/drawing/2014/main" id="{DF54063F-F39B-416B-8E5E-DC85737971FA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69" name="Text Box 130">
          <a:extLst>
            <a:ext uri="{FF2B5EF4-FFF2-40B4-BE49-F238E27FC236}">
              <a16:creationId xmlns:a16="http://schemas.microsoft.com/office/drawing/2014/main" id="{2A034D95-FEEA-458C-B129-294F9AE91AC3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0" name="Text Box 131">
          <a:extLst>
            <a:ext uri="{FF2B5EF4-FFF2-40B4-BE49-F238E27FC236}">
              <a16:creationId xmlns:a16="http://schemas.microsoft.com/office/drawing/2014/main" id="{F8FEDE71-61D5-466C-B851-94D89277347B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1" name="Text Box 132">
          <a:extLst>
            <a:ext uri="{FF2B5EF4-FFF2-40B4-BE49-F238E27FC236}">
              <a16:creationId xmlns:a16="http://schemas.microsoft.com/office/drawing/2014/main" id="{DCE664D9-6769-46E1-979B-01DEFA3BBBC9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72" name="Text Box 135">
          <a:extLst>
            <a:ext uri="{FF2B5EF4-FFF2-40B4-BE49-F238E27FC236}">
              <a16:creationId xmlns:a16="http://schemas.microsoft.com/office/drawing/2014/main" id="{7EBB2846-82E9-409A-9D8A-B319A2599A7E}"/>
            </a:ext>
          </a:extLst>
        </xdr:cNvPr>
        <xdr:cNvSpPr txBox="1">
          <a:spLocks noChangeArrowheads="1"/>
        </xdr:cNvSpPr>
      </xdr:nvSpPr>
      <xdr:spPr bwMode="auto">
        <a:xfrm>
          <a:off x="5039591" y="5923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3" name="Text Box 136">
          <a:extLst>
            <a:ext uri="{FF2B5EF4-FFF2-40B4-BE49-F238E27FC236}">
              <a16:creationId xmlns:a16="http://schemas.microsoft.com/office/drawing/2014/main" id="{5F6E2981-EB26-4349-9FD4-C352AEB7D723}"/>
            </a:ext>
          </a:extLst>
        </xdr:cNvPr>
        <xdr:cNvSpPr txBox="1">
          <a:spLocks noChangeArrowheads="1"/>
        </xdr:cNvSpPr>
      </xdr:nvSpPr>
      <xdr:spPr bwMode="auto">
        <a:xfrm>
          <a:off x="5039591" y="59453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4" name="Text Box 137">
          <a:extLst>
            <a:ext uri="{FF2B5EF4-FFF2-40B4-BE49-F238E27FC236}">
              <a16:creationId xmlns:a16="http://schemas.microsoft.com/office/drawing/2014/main" id="{7B50DE3E-EC33-452C-A267-826A19A75201}"/>
            </a:ext>
          </a:extLst>
        </xdr:cNvPr>
        <xdr:cNvSpPr txBox="1">
          <a:spLocks noChangeArrowheads="1"/>
        </xdr:cNvSpPr>
      </xdr:nvSpPr>
      <xdr:spPr bwMode="auto">
        <a:xfrm>
          <a:off x="5039591" y="59453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375" name="Text Box 139">
          <a:extLst>
            <a:ext uri="{FF2B5EF4-FFF2-40B4-BE49-F238E27FC236}">
              <a16:creationId xmlns:a16="http://schemas.microsoft.com/office/drawing/2014/main" id="{2B73AB3B-023E-4E4D-A8AF-1EC9D8ED10B0}"/>
            </a:ext>
          </a:extLst>
        </xdr:cNvPr>
        <xdr:cNvSpPr txBox="1">
          <a:spLocks noChangeArrowheads="1"/>
        </xdr:cNvSpPr>
      </xdr:nvSpPr>
      <xdr:spPr bwMode="auto">
        <a:xfrm>
          <a:off x="5039591" y="59886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76" name="Text Box 141">
          <a:extLst>
            <a:ext uri="{FF2B5EF4-FFF2-40B4-BE49-F238E27FC236}">
              <a16:creationId xmlns:a16="http://schemas.microsoft.com/office/drawing/2014/main" id="{A500800F-B7F9-446A-996D-A3DF324EED09}"/>
            </a:ext>
          </a:extLst>
        </xdr:cNvPr>
        <xdr:cNvSpPr txBox="1">
          <a:spLocks noChangeArrowheads="1"/>
        </xdr:cNvSpPr>
      </xdr:nvSpPr>
      <xdr:spPr bwMode="auto">
        <a:xfrm>
          <a:off x="5039591" y="603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7" name="Text Box 142">
          <a:extLst>
            <a:ext uri="{FF2B5EF4-FFF2-40B4-BE49-F238E27FC236}">
              <a16:creationId xmlns:a16="http://schemas.microsoft.com/office/drawing/2014/main" id="{85C37AAA-57A9-4FB2-BC88-CE77A5AB7576}"/>
            </a:ext>
          </a:extLst>
        </xdr:cNvPr>
        <xdr:cNvSpPr txBox="1">
          <a:spLocks noChangeArrowheads="1"/>
        </xdr:cNvSpPr>
      </xdr:nvSpPr>
      <xdr:spPr bwMode="auto">
        <a:xfrm>
          <a:off x="5039591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8" name="Text Box 143">
          <a:extLst>
            <a:ext uri="{FF2B5EF4-FFF2-40B4-BE49-F238E27FC236}">
              <a16:creationId xmlns:a16="http://schemas.microsoft.com/office/drawing/2014/main" id="{F2CD017D-7134-499D-BF0E-35C80EDEC989}"/>
            </a:ext>
          </a:extLst>
        </xdr:cNvPr>
        <xdr:cNvSpPr txBox="1">
          <a:spLocks noChangeArrowheads="1"/>
        </xdr:cNvSpPr>
      </xdr:nvSpPr>
      <xdr:spPr bwMode="auto">
        <a:xfrm>
          <a:off x="5039591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9" name="Text Box 144">
          <a:extLst>
            <a:ext uri="{FF2B5EF4-FFF2-40B4-BE49-F238E27FC236}">
              <a16:creationId xmlns:a16="http://schemas.microsoft.com/office/drawing/2014/main" id="{BB6675D5-A9D0-4B8E-A811-9598F5D806D3}"/>
            </a:ext>
          </a:extLst>
        </xdr:cNvPr>
        <xdr:cNvSpPr txBox="1">
          <a:spLocks noChangeArrowheads="1"/>
        </xdr:cNvSpPr>
      </xdr:nvSpPr>
      <xdr:spPr bwMode="auto">
        <a:xfrm>
          <a:off x="5039591" y="6140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0" name="Text Box 145">
          <a:extLst>
            <a:ext uri="{FF2B5EF4-FFF2-40B4-BE49-F238E27FC236}">
              <a16:creationId xmlns:a16="http://schemas.microsoft.com/office/drawing/2014/main" id="{78923C75-CF74-4917-B522-76EB74FEB754}"/>
            </a:ext>
          </a:extLst>
        </xdr:cNvPr>
        <xdr:cNvSpPr txBox="1">
          <a:spLocks noChangeArrowheads="1"/>
        </xdr:cNvSpPr>
      </xdr:nvSpPr>
      <xdr:spPr bwMode="auto">
        <a:xfrm>
          <a:off x="5039591" y="6140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1" name="Text Box 146">
          <a:extLst>
            <a:ext uri="{FF2B5EF4-FFF2-40B4-BE49-F238E27FC236}">
              <a16:creationId xmlns:a16="http://schemas.microsoft.com/office/drawing/2014/main" id="{6179E7A0-9D6C-48A2-839B-6C94805D28A6}"/>
            </a:ext>
          </a:extLst>
        </xdr:cNvPr>
        <xdr:cNvSpPr txBox="1">
          <a:spLocks noChangeArrowheads="1"/>
        </xdr:cNvSpPr>
      </xdr:nvSpPr>
      <xdr:spPr bwMode="auto">
        <a:xfrm>
          <a:off x="5039591" y="6161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2" name="Text Box 147">
          <a:extLst>
            <a:ext uri="{FF2B5EF4-FFF2-40B4-BE49-F238E27FC236}">
              <a16:creationId xmlns:a16="http://schemas.microsoft.com/office/drawing/2014/main" id="{28A6DBB6-3B41-4169-B5E3-E6A66588FB93}"/>
            </a:ext>
          </a:extLst>
        </xdr:cNvPr>
        <xdr:cNvSpPr txBox="1">
          <a:spLocks noChangeArrowheads="1"/>
        </xdr:cNvSpPr>
      </xdr:nvSpPr>
      <xdr:spPr bwMode="auto">
        <a:xfrm>
          <a:off x="5039591" y="6161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3" name="Text Box 149">
          <a:extLst>
            <a:ext uri="{FF2B5EF4-FFF2-40B4-BE49-F238E27FC236}">
              <a16:creationId xmlns:a16="http://schemas.microsoft.com/office/drawing/2014/main" id="{1BDE0584-7EC5-4DCB-8691-DA61311056BB}"/>
            </a:ext>
          </a:extLst>
        </xdr:cNvPr>
        <xdr:cNvSpPr txBox="1">
          <a:spLocks noChangeArrowheads="1"/>
        </xdr:cNvSpPr>
      </xdr:nvSpPr>
      <xdr:spPr bwMode="auto">
        <a:xfrm>
          <a:off x="5039591" y="62267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4" name="Text Box 151">
          <a:extLst>
            <a:ext uri="{FF2B5EF4-FFF2-40B4-BE49-F238E27FC236}">
              <a16:creationId xmlns:a16="http://schemas.microsoft.com/office/drawing/2014/main" id="{4C660979-0FD1-4881-B591-27836F2C5890}"/>
            </a:ext>
          </a:extLst>
        </xdr:cNvPr>
        <xdr:cNvSpPr txBox="1">
          <a:spLocks noChangeArrowheads="1"/>
        </xdr:cNvSpPr>
      </xdr:nvSpPr>
      <xdr:spPr bwMode="auto">
        <a:xfrm>
          <a:off x="5039591" y="62484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5" name="Text Box 152">
          <a:extLst>
            <a:ext uri="{FF2B5EF4-FFF2-40B4-BE49-F238E27FC236}">
              <a16:creationId xmlns:a16="http://schemas.microsoft.com/office/drawing/2014/main" id="{864361CF-58A6-452B-82A1-E60F812DF4AE}"/>
            </a:ext>
          </a:extLst>
        </xdr:cNvPr>
        <xdr:cNvSpPr txBox="1">
          <a:spLocks noChangeArrowheads="1"/>
        </xdr:cNvSpPr>
      </xdr:nvSpPr>
      <xdr:spPr bwMode="auto">
        <a:xfrm>
          <a:off x="5039591" y="6291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6" name="Text Box 153">
          <a:extLst>
            <a:ext uri="{FF2B5EF4-FFF2-40B4-BE49-F238E27FC236}">
              <a16:creationId xmlns:a16="http://schemas.microsoft.com/office/drawing/2014/main" id="{0583EC1B-61E3-42AD-A500-B99FA7051438}"/>
            </a:ext>
          </a:extLst>
        </xdr:cNvPr>
        <xdr:cNvSpPr txBox="1">
          <a:spLocks noChangeArrowheads="1"/>
        </xdr:cNvSpPr>
      </xdr:nvSpPr>
      <xdr:spPr bwMode="auto">
        <a:xfrm>
          <a:off x="5039591" y="6291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87" name="Text Box 154">
          <a:extLst>
            <a:ext uri="{FF2B5EF4-FFF2-40B4-BE49-F238E27FC236}">
              <a16:creationId xmlns:a16="http://schemas.microsoft.com/office/drawing/2014/main" id="{ACAD3B94-EB66-44B7-9E13-5F0497CA4EB4}"/>
            </a:ext>
          </a:extLst>
        </xdr:cNvPr>
        <xdr:cNvSpPr txBox="1">
          <a:spLocks noChangeArrowheads="1"/>
        </xdr:cNvSpPr>
      </xdr:nvSpPr>
      <xdr:spPr bwMode="auto">
        <a:xfrm>
          <a:off x="5039591" y="6334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88" name="Text Box 155">
          <a:extLst>
            <a:ext uri="{FF2B5EF4-FFF2-40B4-BE49-F238E27FC236}">
              <a16:creationId xmlns:a16="http://schemas.microsoft.com/office/drawing/2014/main" id="{CD0AB5D1-3671-40C6-A496-FCDC5396A8E7}"/>
            </a:ext>
          </a:extLst>
        </xdr:cNvPr>
        <xdr:cNvSpPr txBox="1">
          <a:spLocks noChangeArrowheads="1"/>
        </xdr:cNvSpPr>
      </xdr:nvSpPr>
      <xdr:spPr bwMode="auto">
        <a:xfrm>
          <a:off x="5039591" y="6334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9" name="Text Box 156">
          <a:extLst>
            <a:ext uri="{FF2B5EF4-FFF2-40B4-BE49-F238E27FC236}">
              <a16:creationId xmlns:a16="http://schemas.microsoft.com/office/drawing/2014/main" id="{90879736-09F9-4E10-A739-13BD5315DC32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0" name="Text Box 157">
          <a:extLst>
            <a:ext uri="{FF2B5EF4-FFF2-40B4-BE49-F238E27FC236}">
              <a16:creationId xmlns:a16="http://schemas.microsoft.com/office/drawing/2014/main" id="{EF5C28E8-8223-480C-977F-49F93D665E73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1" name="Text Box 175">
          <a:extLst>
            <a:ext uri="{FF2B5EF4-FFF2-40B4-BE49-F238E27FC236}">
              <a16:creationId xmlns:a16="http://schemas.microsoft.com/office/drawing/2014/main" id="{4A109E4B-68F4-4D5E-93B6-08D790F536BD}"/>
            </a:ext>
          </a:extLst>
        </xdr:cNvPr>
        <xdr:cNvSpPr txBox="1">
          <a:spLocks noChangeArrowheads="1"/>
        </xdr:cNvSpPr>
      </xdr:nvSpPr>
      <xdr:spPr bwMode="auto">
        <a:xfrm>
          <a:off x="5039591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2" name="Text Box 176">
          <a:extLst>
            <a:ext uri="{FF2B5EF4-FFF2-40B4-BE49-F238E27FC236}">
              <a16:creationId xmlns:a16="http://schemas.microsoft.com/office/drawing/2014/main" id="{24EF76E9-8F2F-49F8-8C3E-1F77CB1C6E83}"/>
            </a:ext>
          </a:extLst>
        </xdr:cNvPr>
        <xdr:cNvSpPr txBox="1">
          <a:spLocks noChangeArrowheads="1"/>
        </xdr:cNvSpPr>
      </xdr:nvSpPr>
      <xdr:spPr bwMode="auto">
        <a:xfrm>
          <a:off x="5039591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3" name="Text Box 177">
          <a:extLst>
            <a:ext uri="{FF2B5EF4-FFF2-40B4-BE49-F238E27FC236}">
              <a16:creationId xmlns:a16="http://schemas.microsoft.com/office/drawing/2014/main" id="{E8E175BB-83F4-4A89-AC89-DBE128C95FA8}"/>
            </a:ext>
          </a:extLst>
        </xdr:cNvPr>
        <xdr:cNvSpPr txBox="1">
          <a:spLocks noChangeArrowheads="1"/>
        </xdr:cNvSpPr>
      </xdr:nvSpPr>
      <xdr:spPr bwMode="auto">
        <a:xfrm>
          <a:off x="5039591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4" name="Text Box 178">
          <a:extLst>
            <a:ext uri="{FF2B5EF4-FFF2-40B4-BE49-F238E27FC236}">
              <a16:creationId xmlns:a16="http://schemas.microsoft.com/office/drawing/2014/main" id="{21F4429D-3979-40CF-8ABF-2F7EC9E40854}"/>
            </a:ext>
          </a:extLst>
        </xdr:cNvPr>
        <xdr:cNvSpPr txBox="1">
          <a:spLocks noChangeArrowheads="1"/>
        </xdr:cNvSpPr>
      </xdr:nvSpPr>
      <xdr:spPr bwMode="auto">
        <a:xfrm>
          <a:off x="5039591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5" name="Text Box 179">
          <a:extLst>
            <a:ext uri="{FF2B5EF4-FFF2-40B4-BE49-F238E27FC236}">
              <a16:creationId xmlns:a16="http://schemas.microsoft.com/office/drawing/2014/main" id="{DCA5C7A6-E5F2-4036-BF8B-2FFD099DC487}"/>
            </a:ext>
          </a:extLst>
        </xdr:cNvPr>
        <xdr:cNvSpPr txBox="1">
          <a:spLocks noChangeArrowheads="1"/>
        </xdr:cNvSpPr>
      </xdr:nvSpPr>
      <xdr:spPr bwMode="auto">
        <a:xfrm>
          <a:off x="5039591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96" name="Text Box 180">
          <a:extLst>
            <a:ext uri="{FF2B5EF4-FFF2-40B4-BE49-F238E27FC236}">
              <a16:creationId xmlns:a16="http://schemas.microsoft.com/office/drawing/2014/main" id="{BCFC41E0-C324-4860-98B7-408EAE4A13BF}"/>
            </a:ext>
          </a:extLst>
        </xdr:cNvPr>
        <xdr:cNvSpPr txBox="1">
          <a:spLocks noChangeArrowheads="1"/>
        </xdr:cNvSpPr>
      </xdr:nvSpPr>
      <xdr:spPr bwMode="auto">
        <a:xfrm>
          <a:off x="5039591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7" name="Text Box 181">
          <a:extLst>
            <a:ext uri="{FF2B5EF4-FFF2-40B4-BE49-F238E27FC236}">
              <a16:creationId xmlns:a16="http://schemas.microsoft.com/office/drawing/2014/main" id="{2E826630-130A-4976-99E5-3AB1396CB428}"/>
            </a:ext>
          </a:extLst>
        </xdr:cNvPr>
        <xdr:cNvSpPr txBox="1">
          <a:spLocks noChangeArrowheads="1"/>
        </xdr:cNvSpPr>
      </xdr:nvSpPr>
      <xdr:spPr bwMode="auto">
        <a:xfrm>
          <a:off x="5039591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98" name="Text Box 182">
          <a:extLst>
            <a:ext uri="{FF2B5EF4-FFF2-40B4-BE49-F238E27FC236}">
              <a16:creationId xmlns:a16="http://schemas.microsoft.com/office/drawing/2014/main" id="{D4FFAC4B-4E29-4804-A77C-160D9FF80FED}"/>
            </a:ext>
          </a:extLst>
        </xdr:cNvPr>
        <xdr:cNvSpPr txBox="1">
          <a:spLocks noChangeArrowheads="1"/>
        </xdr:cNvSpPr>
      </xdr:nvSpPr>
      <xdr:spPr bwMode="auto">
        <a:xfrm>
          <a:off x="5039591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9" name="Text Box 183">
          <a:extLst>
            <a:ext uri="{FF2B5EF4-FFF2-40B4-BE49-F238E27FC236}">
              <a16:creationId xmlns:a16="http://schemas.microsoft.com/office/drawing/2014/main" id="{9F178B7D-B38B-4111-A12B-42F361F0A40A}"/>
            </a:ext>
          </a:extLst>
        </xdr:cNvPr>
        <xdr:cNvSpPr txBox="1">
          <a:spLocks noChangeArrowheads="1"/>
        </xdr:cNvSpPr>
      </xdr:nvSpPr>
      <xdr:spPr bwMode="auto">
        <a:xfrm>
          <a:off x="5039591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00" name="Text Box 184">
          <a:extLst>
            <a:ext uri="{FF2B5EF4-FFF2-40B4-BE49-F238E27FC236}">
              <a16:creationId xmlns:a16="http://schemas.microsoft.com/office/drawing/2014/main" id="{CE535732-4C75-4B64-8ADE-A3F7C21BEFEF}"/>
            </a:ext>
          </a:extLst>
        </xdr:cNvPr>
        <xdr:cNvSpPr txBox="1">
          <a:spLocks noChangeArrowheads="1"/>
        </xdr:cNvSpPr>
      </xdr:nvSpPr>
      <xdr:spPr bwMode="auto">
        <a:xfrm>
          <a:off x="5039591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1" name="Text Box 185">
          <a:extLst>
            <a:ext uri="{FF2B5EF4-FFF2-40B4-BE49-F238E27FC236}">
              <a16:creationId xmlns:a16="http://schemas.microsoft.com/office/drawing/2014/main" id="{77B764D1-18D2-471B-9601-886900C26BA5}"/>
            </a:ext>
          </a:extLst>
        </xdr:cNvPr>
        <xdr:cNvSpPr txBox="1">
          <a:spLocks noChangeArrowheads="1"/>
        </xdr:cNvSpPr>
      </xdr:nvSpPr>
      <xdr:spPr bwMode="auto">
        <a:xfrm>
          <a:off x="5039591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2" name="Text Box 186">
          <a:extLst>
            <a:ext uri="{FF2B5EF4-FFF2-40B4-BE49-F238E27FC236}">
              <a16:creationId xmlns:a16="http://schemas.microsoft.com/office/drawing/2014/main" id="{F126D2C0-B928-417A-8EEA-B00FBEE18EDB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3" name="Text Box 187">
          <a:extLst>
            <a:ext uri="{FF2B5EF4-FFF2-40B4-BE49-F238E27FC236}">
              <a16:creationId xmlns:a16="http://schemas.microsoft.com/office/drawing/2014/main" id="{757BA40A-29C1-483F-82FF-F0FE3DA1CEB6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4" name="Text Box 188">
          <a:extLst>
            <a:ext uri="{FF2B5EF4-FFF2-40B4-BE49-F238E27FC236}">
              <a16:creationId xmlns:a16="http://schemas.microsoft.com/office/drawing/2014/main" id="{4B0C2EA1-2074-4273-83C2-595BE3764067}"/>
            </a:ext>
          </a:extLst>
        </xdr:cNvPr>
        <xdr:cNvSpPr txBox="1">
          <a:spLocks noChangeArrowheads="1"/>
        </xdr:cNvSpPr>
      </xdr:nvSpPr>
      <xdr:spPr bwMode="auto">
        <a:xfrm>
          <a:off x="5039591" y="30878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5" name="Text Box 189">
          <a:extLst>
            <a:ext uri="{FF2B5EF4-FFF2-40B4-BE49-F238E27FC236}">
              <a16:creationId xmlns:a16="http://schemas.microsoft.com/office/drawing/2014/main" id="{1B945B2A-B9FC-4B13-943E-2A55E51291DA}"/>
            </a:ext>
          </a:extLst>
        </xdr:cNvPr>
        <xdr:cNvSpPr txBox="1">
          <a:spLocks noChangeArrowheads="1"/>
        </xdr:cNvSpPr>
      </xdr:nvSpPr>
      <xdr:spPr bwMode="auto">
        <a:xfrm>
          <a:off x="5039591" y="41052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6" name="Text Box 190">
          <a:extLst>
            <a:ext uri="{FF2B5EF4-FFF2-40B4-BE49-F238E27FC236}">
              <a16:creationId xmlns:a16="http://schemas.microsoft.com/office/drawing/2014/main" id="{C56C6C50-B247-4FE6-805E-62C3BEEFC5AF}"/>
            </a:ext>
          </a:extLst>
        </xdr:cNvPr>
        <xdr:cNvSpPr txBox="1">
          <a:spLocks noChangeArrowheads="1"/>
        </xdr:cNvSpPr>
      </xdr:nvSpPr>
      <xdr:spPr bwMode="auto">
        <a:xfrm>
          <a:off x="5039591" y="59020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7" name="Text Box 191">
          <a:extLst>
            <a:ext uri="{FF2B5EF4-FFF2-40B4-BE49-F238E27FC236}">
              <a16:creationId xmlns:a16="http://schemas.microsoft.com/office/drawing/2014/main" id="{5202679B-38D5-46D0-8A28-F53B50B0C85E}"/>
            </a:ext>
          </a:extLst>
        </xdr:cNvPr>
        <xdr:cNvSpPr txBox="1">
          <a:spLocks noChangeArrowheads="1"/>
        </xdr:cNvSpPr>
      </xdr:nvSpPr>
      <xdr:spPr bwMode="auto">
        <a:xfrm>
          <a:off x="5039591" y="596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408" name="Text Box 192">
          <a:extLst>
            <a:ext uri="{FF2B5EF4-FFF2-40B4-BE49-F238E27FC236}">
              <a16:creationId xmlns:a16="http://schemas.microsoft.com/office/drawing/2014/main" id="{EF2D947D-4080-46A8-9FE7-20D979582AD8}"/>
            </a:ext>
          </a:extLst>
        </xdr:cNvPr>
        <xdr:cNvSpPr txBox="1">
          <a:spLocks noChangeArrowheads="1"/>
        </xdr:cNvSpPr>
      </xdr:nvSpPr>
      <xdr:spPr bwMode="auto">
        <a:xfrm>
          <a:off x="5039591" y="6010275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9" name="Text Box 193">
          <a:extLst>
            <a:ext uri="{FF2B5EF4-FFF2-40B4-BE49-F238E27FC236}">
              <a16:creationId xmlns:a16="http://schemas.microsoft.com/office/drawing/2014/main" id="{034BEC80-18A9-4FE3-8F24-FE18857BC208}"/>
            </a:ext>
          </a:extLst>
        </xdr:cNvPr>
        <xdr:cNvSpPr txBox="1">
          <a:spLocks noChangeArrowheads="1"/>
        </xdr:cNvSpPr>
      </xdr:nvSpPr>
      <xdr:spPr bwMode="auto">
        <a:xfrm>
          <a:off x="5039591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10" name="Text Box 194">
          <a:extLst>
            <a:ext uri="{FF2B5EF4-FFF2-40B4-BE49-F238E27FC236}">
              <a16:creationId xmlns:a16="http://schemas.microsoft.com/office/drawing/2014/main" id="{2F7EDF5C-4048-4B64-8897-47EB8D696C88}"/>
            </a:ext>
          </a:extLst>
        </xdr:cNvPr>
        <xdr:cNvSpPr txBox="1">
          <a:spLocks noChangeArrowheads="1"/>
        </xdr:cNvSpPr>
      </xdr:nvSpPr>
      <xdr:spPr bwMode="auto">
        <a:xfrm>
          <a:off x="5039591" y="6096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1" name="Text Box 195">
          <a:extLst>
            <a:ext uri="{FF2B5EF4-FFF2-40B4-BE49-F238E27FC236}">
              <a16:creationId xmlns:a16="http://schemas.microsoft.com/office/drawing/2014/main" id="{CC8C56D1-4722-48F8-B610-4FC961794D63}"/>
            </a:ext>
          </a:extLst>
        </xdr:cNvPr>
        <xdr:cNvSpPr txBox="1">
          <a:spLocks noChangeArrowheads="1"/>
        </xdr:cNvSpPr>
      </xdr:nvSpPr>
      <xdr:spPr bwMode="auto">
        <a:xfrm>
          <a:off x="5039591" y="611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12" name="Text Box 196">
          <a:extLst>
            <a:ext uri="{FF2B5EF4-FFF2-40B4-BE49-F238E27FC236}">
              <a16:creationId xmlns:a16="http://schemas.microsoft.com/office/drawing/2014/main" id="{6085B2EB-C255-4B26-A2A0-03C6D9E78BE2}"/>
            </a:ext>
          </a:extLst>
        </xdr:cNvPr>
        <xdr:cNvSpPr txBox="1">
          <a:spLocks noChangeArrowheads="1"/>
        </xdr:cNvSpPr>
      </xdr:nvSpPr>
      <xdr:spPr bwMode="auto">
        <a:xfrm>
          <a:off x="5039591" y="61834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3" name="Text Box 197">
          <a:extLst>
            <a:ext uri="{FF2B5EF4-FFF2-40B4-BE49-F238E27FC236}">
              <a16:creationId xmlns:a16="http://schemas.microsoft.com/office/drawing/2014/main" id="{B865CEC6-72EE-477D-AD4A-C6EB41CB1647}"/>
            </a:ext>
          </a:extLst>
        </xdr:cNvPr>
        <xdr:cNvSpPr txBox="1">
          <a:spLocks noChangeArrowheads="1"/>
        </xdr:cNvSpPr>
      </xdr:nvSpPr>
      <xdr:spPr bwMode="auto">
        <a:xfrm>
          <a:off x="5039591" y="6205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14" name="Text Box 198">
          <a:extLst>
            <a:ext uri="{FF2B5EF4-FFF2-40B4-BE49-F238E27FC236}">
              <a16:creationId xmlns:a16="http://schemas.microsoft.com/office/drawing/2014/main" id="{F03A377E-FDB3-4063-952E-532E45B5A430}"/>
            </a:ext>
          </a:extLst>
        </xdr:cNvPr>
        <xdr:cNvSpPr txBox="1">
          <a:spLocks noChangeArrowheads="1"/>
        </xdr:cNvSpPr>
      </xdr:nvSpPr>
      <xdr:spPr bwMode="auto">
        <a:xfrm>
          <a:off x="5039591" y="6270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5" name="Text Box 199">
          <a:extLst>
            <a:ext uri="{FF2B5EF4-FFF2-40B4-BE49-F238E27FC236}">
              <a16:creationId xmlns:a16="http://schemas.microsoft.com/office/drawing/2014/main" id="{E02350EB-096E-428F-BC25-021A0786051D}"/>
            </a:ext>
          </a:extLst>
        </xdr:cNvPr>
        <xdr:cNvSpPr txBox="1">
          <a:spLocks noChangeArrowheads="1"/>
        </xdr:cNvSpPr>
      </xdr:nvSpPr>
      <xdr:spPr bwMode="auto">
        <a:xfrm>
          <a:off x="5039591" y="6313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6" name="Text Box 200">
          <a:extLst>
            <a:ext uri="{FF2B5EF4-FFF2-40B4-BE49-F238E27FC236}">
              <a16:creationId xmlns:a16="http://schemas.microsoft.com/office/drawing/2014/main" id="{EE9F3511-7B38-455B-B171-AFF98DDADF13}"/>
            </a:ext>
          </a:extLst>
        </xdr:cNvPr>
        <xdr:cNvSpPr txBox="1">
          <a:spLocks noChangeArrowheads="1"/>
        </xdr:cNvSpPr>
      </xdr:nvSpPr>
      <xdr:spPr bwMode="auto">
        <a:xfrm>
          <a:off x="5039591" y="6356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7" name="Text Box 201">
          <a:extLst>
            <a:ext uri="{FF2B5EF4-FFF2-40B4-BE49-F238E27FC236}">
              <a16:creationId xmlns:a16="http://schemas.microsoft.com/office/drawing/2014/main" id="{BA89B2E0-51F5-40DA-AD05-36C37D154417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8" name="Text Box 202">
          <a:extLst>
            <a:ext uri="{FF2B5EF4-FFF2-40B4-BE49-F238E27FC236}">
              <a16:creationId xmlns:a16="http://schemas.microsoft.com/office/drawing/2014/main" id="{EDE99B45-0C55-41FC-B931-97EF58500705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9" name="Text Box 203">
          <a:extLst>
            <a:ext uri="{FF2B5EF4-FFF2-40B4-BE49-F238E27FC236}">
              <a16:creationId xmlns:a16="http://schemas.microsoft.com/office/drawing/2014/main" id="{68BCE4AD-CD03-477A-833D-24E931C8446F}"/>
            </a:ext>
          </a:extLst>
        </xdr:cNvPr>
        <xdr:cNvSpPr txBox="1">
          <a:spLocks noChangeArrowheads="1"/>
        </xdr:cNvSpPr>
      </xdr:nvSpPr>
      <xdr:spPr bwMode="auto">
        <a:xfrm>
          <a:off x="5039591" y="65731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420" name="Text Box 204">
          <a:extLst>
            <a:ext uri="{FF2B5EF4-FFF2-40B4-BE49-F238E27FC236}">
              <a16:creationId xmlns:a16="http://schemas.microsoft.com/office/drawing/2014/main" id="{E95A08D3-1A61-42B6-B06F-BC30191A77EE}"/>
            </a:ext>
          </a:extLst>
        </xdr:cNvPr>
        <xdr:cNvSpPr txBox="1">
          <a:spLocks noChangeArrowheads="1"/>
        </xdr:cNvSpPr>
      </xdr:nvSpPr>
      <xdr:spPr bwMode="auto">
        <a:xfrm>
          <a:off x="5039591" y="7244195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1" name="Text Box 206">
          <a:extLst>
            <a:ext uri="{FF2B5EF4-FFF2-40B4-BE49-F238E27FC236}">
              <a16:creationId xmlns:a16="http://schemas.microsoft.com/office/drawing/2014/main" id="{8268244B-1D81-4EFC-85D2-7F7816A96E40}"/>
            </a:ext>
          </a:extLst>
        </xdr:cNvPr>
        <xdr:cNvSpPr txBox="1">
          <a:spLocks noChangeArrowheads="1"/>
        </xdr:cNvSpPr>
      </xdr:nvSpPr>
      <xdr:spPr bwMode="auto">
        <a:xfrm>
          <a:off x="5039591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2" name="Text Box 207">
          <a:extLst>
            <a:ext uri="{FF2B5EF4-FFF2-40B4-BE49-F238E27FC236}">
              <a16:creationId xmlns:a16="http://schemas.microsoft.com/office/drawing/2014/main" id="{214093BB-6D36-48B6-B319-E86A59FB633C}"/>
            </a:ext>
          </a:extLst>
        </xdr:cNvPr>
        <xdr:cNvSpPr txBox="1">
          <a:spLocks noChangeArrowheads="1"/>
        </xdr:cNvSpPr>
      </xdr:nvSpPr>
      <xdr:spPr bwMode="auto">
        <a:xfrm>
          <a:off x="5039591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3" name="Text Box 208">
          <a:extLst>
            <a:ext uri="{FF2B5EF4-FFF2-40B4-BE49-F238E27FC236}">
              <a16:creationId xmlns:a16="http://schemas.microsoft.com/office/drawing/2014/main" id="{8D7D3589-6304-4ABB-8C1D-5F364112BC1A}"/>
            </a:ext>
          </a:extLst>
        </xdr:cNvPr>
        <xdr:cNvSpPr txBox="1">
          <a:spLocks noChangeArrowheads="1"/>
        </xdr:cNvSpPr>
      </xdr:nvSpPr>
      <xdr:spPr bwMode="auto">
        <a:xfrm>
          <a:off x="5039591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4" name="Text Box 209">
          <a:extLst>
            <a:ext uri="{FF2B5EF4-FFF2-40B4-BE49-F238E27FC236}">
              <a16:creationId xmlns:a16="http://schemas.microsoft.com/office/drawing/2014/main" id="{1B62B12F-1428-4470-A162-42B9EC8DEEDC}"/>
            </a:ext>
          </a:extLst>
        </xdr:cNvPr>
        <xdr:cNvSpPr txBox="1">
          <a:spLocks noChangeArrowheads="1"/>
        </xdr:cNvSpPr>
      </xdr:nvSpPr>
      <xdr:spPr bwMode="auto">
        <a:xfrm>
          <a:off x="5039591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5" name="Text Box 210">
          <a:extLst>
            <a:ext uri="{FF2B5EF4-FFF2-40B4-BE49-F238E27FC236}">
              <a16:creationId xmlns:a16="http://schemas.microsoft.com/office/drawing/2014/main" id="{4560805F-4729-41C4-95AF-A7226CD17FCE}"/>
            </a:ext>
          </a:extLst>
        </xdr:cNvPr>
        <xdr:cNvSpPr txBox="1">
          <a:spLocks noChangeArrowheads="1"/>
        </xdr:cNvSpPr>
      </xdr:nvSpPr>
      <xdr:spPr bwMode="auto">
        <a:xfrm>
          <a:off x="5039591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26" name="Text Box 211">
          <a:extLst>
            <a:ext uri="{FF2B5EF4-FFF2-40B4-BE49-F238E27FC236}">
              <a16:creationId xmlns:a16="http://schemas.microsoft.com/office/drawing/2014/main" id="{92A9D969-288B-496F-8288-FC754469F35E}"/>
            </a:ext>
          </a:extLst>
        </xdr:cNvPr>
        <xdr:cNvSpPr txBox="1">
          <a:spLocks noChangeArrowheads="1"/>
        </xdr:cNvSpPr>
      </xdr:nvSpPr>
      <xdr:spPr bwMode="auto">
        <a:xfrm>
          <a:off x="5039591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7" name="Text Box 212">
          <a:extLst>
            <a:ext uri="{FF2B5EF4-FFF2-40B4-BE49-F238E27FC236}">
              <a16:creationId xmlns:a16="http://schemas.microsoft.com/office/drawing/2014/main" id="{A66E8340-2633-45B3-89F7-3FC348255444}"/>
            </a:ext>
          </a:extLst>
        </xdr:cNvPr>
        <xdr:cNvSpPr txBox="1">
          <a:spLocks noChangeArrowheads="1"/>
        </xdr:cNvSpPr>
      </xdr:nvSpPr>
      <xdr:spPr bwMode="auto">
        <a:xfrm>
          <a:off x="5039591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28" name="Text Box 213">
          <a:extLst>
            <a:ext uri="{FF2B5EF4-FFF2-40B4-BE49-F238E27FC236}">
              <a16:creationId xmlns:a16="http://schemas.microsoft.com/office/drawing/2014/main" id="{5CE3CA35-6AFC-47E5-8581-29C598213F3D}"/>
            </a:ext>
          </a:extLst>
        </xdr:cNvPr>
        <xdr:cNvSpPr txBox="1">
          <a:spLocks noChangeArrowheads="1"/>
        </xdr:cNvSpPr>
      </xdr:nvSpPr>
      <xdr:spPr bwMode="auto">
        <a:xfrm>
          <a:off x="5039591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9" name="Text Box 214">
          <a:extLst>
            <a:ext uri="{FF2B5EF4-FFF2-40B4-BE49-F238E27FC236}">
              <a16:creationId xmlns:a16="http://schemas.microsoft.com/office/drawing/2014/main" id="{674008A5-79BB-4CE4-997B-0ED46E59FD01}"/>
            </a:ext>
          </a:extLst>
        </xdr:cNvPr>
        <xdr:cNvSpPr txBox="1">
          <a:spLocks noChangeArrowheads="1"/>
        </xdr:cNvSpPr>
      </xdr:nvSpPr>
      <xdr:spPr bwMode="auto">
        <a:xfrm>
          <a:off x="5039591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30" name="Text Box 215">
          <a:extLst>
            <a:ext uri="{FF2B5EF4-FFF2-40B4-BE49-F238E27FC236}">
              <a16:creationId xmlns:a16="http://schemas.microsoft.com/office/drawing/2014/main" id="{425045C8-4609-41DB-813F-3EE9EC58633E}"/>
            </a:ext>
          </a:extLst>
        </xdr:cNvPr>
        <xdr:cNvSpPr txBox="1">
          <a:spLocks noChangeArrowheads="1"/>
        </xdr:cNvSpPr>
      </xdr:nvSpPr>
      <xdr:spPr bwMode="auto">
        <a:xfrm>
          <a:off x="5039591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1" name="Text Box 216">
          <a:extLst>
            <a:ext uri="{FF2B5EF4-FFF2-40B4-BE49-F238E27FC236}">
              <a16:creationId xmlns:a16="http://schemas.microsoft.com/office/drawing/2014/main" id="{FF1507BB-D81B-4269-8255-D2170633D514}"/>
            </a:ext>
          </a:extLst>
        </xdr:cNvPr>
        <xdr:cNvSpPr txBox="1">
          <a:spLocks noChangeArrowheads="1"/>
        </xdr:cNvSpPr>
      </xdr:nvSpPr>
      <xdr:spPr bwMode="auto">
        <a:xfrm>
          <a:off x="5039591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2" name="Text Box 217">
          <a:extLst>
            <a:ext uri="{FF2B5EF4-FFF2-40B4-BE49-F238E27FC236}">
              <a16:creationId xmlns:a16="http://schemas.microsoft.com/office/drawing/2014/main" id="{B4C45880-CFD6-47C0-8774-773C337B4D05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3" name="Text Box 218">
          <a:extLst>
            <a:ext uri="{FF2B5EF4-FFF2-40B4-BE49-F238E27FC236}">
              <a16:creationId xmlns:a16="http://schemas.microsoft.com/office/drawing/2014/main" id="{F773D8EC-0FD3-47AF-BFAE-08AE65B8B264}"/>
            </a:ext>
          </a:extLst>
        </xdr:cNvPr>
        <xdr:cNvSpPr txBox="1">
          <a:spLocks noChangeArrowheads="1"/>
        </xdr:cNvSpPr>
      </xdr:nvSpPr>
      <xdr:spPr bwMode="auto">
        <a:xfrm>
          <a:off x="5039591" y="30661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34" name="Text Box 219">
          <a:extLst>
            <a:ext uri="{FF2B5EF4-FFF2-40B4-BE49-F238E27FC236}">
              <a16:creationId xmlns:a16="http://schemas.microsoft.com/office/drawing/2014/main" id="{D7D40C55-7727-4D46-BB20-96A7CD34F9E3}"/>
            </a:ext>
          </a:extLst>
        </xdr:cNvPr>
        <xdr:cNvSpPr txBox="1">
          <a:spLocks noChangeArrowheads="1"/>
        </xdr:cNvSpPr>
      </xdr:nvSpPr>
      <xdr:spPr bwMode="auto">
        <a:xfrm>
          <a:off x="5039591" y="40836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5" name="Text Box 220">
          <a:extLst>
            <a:ext uri="{FF2B5EF4-FFF2-40B4-BE49-F238E27FC236}">
              <a16:creationId xmlns:a16="http://schemas.microsoft.com/office/drawing/2014/main" id="{E94D2A4E-CEF6-4660-922B-6647AB1667CD}"/>
            </a:ext>
          </a:extLst>
        </xdr:cNvPr>
        <xdr:cNvSpPr txBox="1">
          <a:spLocks noChangeArrowheads="1"/>
        </xdr:cNvSpPr>
      </xdr:nvSpPr>
      <xdr:spPr bwMode="auto">
        <a:xfrm>
          <a:off x="5039591" y="588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6" name="Text Box 221">
          <a:extLst>
            <a:ext uri="{FF2B5EF4-FFF2-40B4-BE49-F238E27FC236}">
              <a16:creationId xmlns:a16="http://schemas.microsoft.com/office/drawing/2014/main" id="{B383B2B3-02FD-41E5-A304-52E6851A418D}"/>
            </a:ext>
          </a:extLst>
        </xdr:cNvPr>
        <xdr:cNvSpPr txBox="1">
          <a:spLocks noChangeArrowheads="1"/>
        </xdr:cNvSpPr>
      </xdr:nvSpPr>
      <xdr:spPr bwMode="auto">
        <a:xfrm>
          <a:off x="5039591" y="59020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437" name="Text Box 223">
          <a:extLst>
            <a:ext uri="{FF2B5EF4-FFF2-40B4-BE49-F238E27FC236}">
              <a16:creationId xmlns:a16="http://schemas.microsoft.com/office/drawing/2014/main" id="{A6FCF849-F68B-45C2-9135-95E1124E9309}"/>
            </a:ext>
          </a:extLst>
        </xdr:cNvPr>
        <xdr:cNvSpPr txBox="1">
          <a:spLocks noChangeArrowheads="1"/>
        </xdr:cNvSpPr>
      </xdr:nvSpPr>
      <xdr:spPr bwMode="auto">
        <a:xfrm>
          <a:off x="5039591" y="6010275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8" name="Text Box 224">
          <a:extLst>
            <a:ext uri="{FF2B5EF4-FFF2-40B4-BE49-F238E27FC236}">
              <a16:creationId xmlns:a16="http://schemas.microsoft.com/office/drawing/2014/main" id="{495E595C-E471-4865-A073-3D02AFE12971}"/>
            </a:ext>
          </a:extLst>
        </xdr:cNvPr>
        <xdr:cNvSpPr txBox="1">
          <a:spLocks noChangeArrowheads="1"/>
        </xdr:cNvSpPr>
      </xdr:nvSpPr>
      <xdr:spPr bwMode="auto">
        <a:xfrm>
          <a:off x="5039591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39" name="Text Box 225">
          <a:extLst>
            <a:ext uri="{FF2B5EF4-FFF2-40B4-BE49-F238E27FC236}">
              <a16:creationId xmlns:a16="http://schemas.microsoft.com/office/drawing/2014/main" id="{6998F8EF-D9AC-45C6-A90D-0B15C0C0EE8B}"/>
            </a:ext>
          </a:extLst>
        </xdr:cNvPr>
        <xdr:cNvSpPr txBox="1">
          <a:spLocks noChangeArrowheads="1"/>
        </xdr:cNvSpPr>
      </xdr:nvSpPr>
      <xdr:spPr bwMode="auto">
        <a:xfrm>
          <a:off x="5039591" y="6096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0" name="Text Box 226">
          <a:extLst>
            <a:ext uri="{FF2B5EF4-FFF2-40B4-BE49-F238E27FC236}">
              <a16:creationId xmlns:a16="http://schemas.microsoft.com/office/drawing/2014/main" id="{BECBDA25-CE0A-45B7-92BD-2BD7E19B5CCF}"/>
            </a:ext>
          </a:extLst>
        </xdr:cNvPr>
        <xdr:cNvSpPr txBox="1">
          <a:spLocks noChangeArrowheads="1"/>
        </xdr:cNvSpPr>
      </xdr:nvSpPr>
      <xdr:spPr bwMode="auto">
        <a:xfrm>
          <a:off x="5039591" y="611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41" name="Text Box 227">
          <a:extLst>
            <a:ext uri="{FF2B5EF4-FFF2-40B4-BE49-F238E27FC236}">
              <a16:creationId xmlns:a16="http://schemas.microsoft.com/office/drawing/2014/main" id="{B447D040-C9C5-49FD-A2C2-AC4B487574D9}"/>
            </a:ext>
          </a:extLst>
        </xdr:cNvPr>
        <xdr:cNvSpPr txBox="1">
          <a:spLocks noChangeArrowheads="1"/>
        </xdr:cNvSpPr>
      </xdr:nvSpPr>
      <xdr:spPr bwMode="auto">
        <a:xfrm>
          <a:off x="5039591" y="61834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2" name="Text Box 228">
          <a:extLst>
            <a:ext uri="{FF2B5EF4-FFF2-40B4-BE49-F238E27FC236}">
              <a16:creationId xmlns:a16="http://schemas.microsoft.com/office/drawing/2014/main" id="{707DFAD3-E4CF-4D4F-AE91-A476C442A0B4}"/>
            </a:ext>
          </a:extLst>
        </xdr:cNvPr>
        <xdr:cNvSpPr txBox="1">
          <a:spLocks noChangeArrowheads="1"/>
        </xdr:cNvSpPr>
      </xdr:nvSpPr>
      <xdr:spPr bwMode="auto">
        <a:xfrm>
          <a:off x="5039591" y="6205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43" name="Text Box 229">
          <a:extLst>
            <a:ext uri="{FF2B5EF4-FFF2-40B4-BE49-F238E27FC236}">
              <a16:creationId xmlns:a16="http://schemas.microsoft.com/office/drawing/2014/main" id="{DC8B15DF-B466-462D-85EB-D2520ABADDC4}"/>
            </a:ext>
          </a:extLst>
        </xdr:cNvPr>
        <xdr:cNvSpPr txBox="1">
          <a:spLocks noChangeArrowheads="1"/>
        </xdr:cNvSpPr>
      </xdr:nvSpPr>
      <xdr:spPr bwMode="auto">
        <a:xfrm>
          <a:off x="5039591" y="6270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4" name="Text Box 230">
          <a:extLst>
            <a:ext uri="{FF2B5EF4-FFF2-40B4-BE49-F238E27FC236}">
              <a16:creationId xmlns:a16="http://schemas.microsoft.com/office/drawing/2014/main" id="{C14DFCE6-7920-40B1-ADD0-A06F133121BC}"/>
            </a:ext>
          </a:extLst>
        </xdr:cNvPr>
        <xdr:cNvSpPr txBox="1">
          <a:spLocks noChangeArrowheads="1"/>
        </xdr:cNvSpPr>
      </xdr:nvSpPr>
      <xdr:spPr bwMode="auto">
        <a:xfrm>
          <a:off x="5039591" y="6313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5" name="Text Box 231">
          <a:extLst>
            <a:ext uri="{FF2B5EF4-FFF2-40B4-BE49-F238E27FC236}">
              <a16:creationId xmlns:a16="http://schemas.microsoft.com/office/drawing/2014/main" id="{45A74F3D-67F9-4219-8B43-5C4CD32FD015}"/>
            </a:ext>
          </a:extLst>
        </xdr:cNvPr>
        <xdr:cNvSpPr txBox="1">
          <a:spLocks noChangeArrowheads="1"/>
        </xdr:cNvSpPr>
      </xdr:nvSpPr>
      <xdr:spPr bwMode="auto">
        <a:xfrm>
          <a:off x="5039591" y="6356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6" name="Text Box 232">
          <a:extLst>
            <a:ext uri="{FF2B5EF4-FFF2-40B4-BE49-F238E27FC236}">
              <a16:creationId xmlns:a16="http://schemas.microsoft.com/office/drawing/2014/main" id="{2DF348F9-C02C-4AA6-9C3A-39C097F569AA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47" name="Text Box 233">
          <a:extLst>
            <a:ext uri="{FF2B5EF4-FFF2-40B4-BE49-F238E27FC236}">
              <a16:creationId xmlns:a16="http://schemas.microsoft.com/office/drawing/2014/main" id="{236E6EDE-87FD-47E5-8BA0-AAAB65276451}"/>
            </a:ext>
          </a:extLst>
        </xdr:cNvPr>
        <xdr:cNvSpPr txBox="1">
          <a:spLocks noChangeArrowheads="1"/>
        </xdr:cNvSpPr>
      </xdr:nvSpPr>
      <xdr:spPr bwMode="auto">
        <a:xfrm>
          <a:off x="5039591" y="65514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448" name="Text Box 234">
          <a:extLst>
            <a:ext uri="{FF2B5EF4-FFF2-40B4-BE49-F238E27FC236}">
              <a16:creationId xmlns:a16="http://schemas.microsoft.com/office/drawing/2014/main" id="{E81BB924-3C5C-4105-9AA9-99B0561253A1}"/>
            </a:ext>
          </a:extLst>
        </xdr:cNvPr>
        <xdr:cNvSpPr txBox="1">
          <a:spLocks noChangeArrowheads="1"/>
        </xdr:cNvSpPr>
      </xdr:nvSpPr>
      <xdr:spPr bwMode="auto">
        <a:xfrm>
          <a:off x="5039591" y="72225477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49" name="Text Box 235">
          <a:extLst>
            <a:ext uri="{FF2B5EF4-FFF2-40B4-BE49-F238E27FC236}">
              <a16:creationId xmlns:a16="http://schemas.microsoft.com/office/drawing/2014/main" id="{0AD1570E-CCB7-46B9-A370-0C6EF9546744}"/>
            </a:ext>
          </a:extLst>
        </xdr:cNvPr>
        <xdr:cNvSpPr txBox="1">
          <a:spLocks noChangeArrowheads="1"/>
        </xdr:cNvSpPr>
      </xdr:nvSpPr>
      <xdr:spPr bwMode="auto">
        <a:xfrm>
          <a:off x="5039591" y="1615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0" name="Text Box 236">
          <a:extLst>
            <a:ext uri="{FF2B5EF4-FFF2-40B4-BE49-F238E27FC236}">
              <a16:creationId xmlns:a16="http://schemas.microsoft.com/office/drawing/2014/main" id="{3D4C9805-2F03-47B5-BC70-EB32B24FBDD9}"/>
            </a:ext>
          </a:extLst>
        </xdr:cNvPr>
        <xdr:cNvSpPr txBox="1">
          <a:spLocks noChangeArrowheads="1"/>
        </xdr:cNvSpPr>
      </xdr:nvSpPr>
      <xdr:spPr bwMode="auto">
        <a:xfrm>
          <a:off x="5039591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1" name="Text Box 237">
          <a:extLst>
            <a:ext uri="{FF2B5EF4-FFF2-40B4-BE49-F238E27FC236}">
              <a16:creationId xmlns:a16="http://schemas.microsoft.com/office/drawing/2014/main" id="{F85388EE-8203-47DC-ACFD-10797C552DA4}"/>
            </a:ext>
          </a:extLst>
        </xdr:cNvPr>
        <xdr:cNvSpPr txBox="1">
          <a:spLocks noChangeArrowheads="1"/>
        </xdr:cNvSpPr>
      </xdr:nvSpPr>
      <xdr:spPr bwMode="auto">
        <a:xfrm>
          <a:off x="5039591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52" name="Text Box 238">
          <a:extLst>
            <a:ext uri="{FF2B5EF4-FFF2-40B4-BE49-F238E27FC236}">
              <a16:creationId xmlns:a16="http://schemas.microsoft.com/office/drawing/2014/main" id="{C14833D7-F927-47C9-8651-4CED42DC31E4}"/>
            </a:ext>
          </a:extLst>
        </xdr:cNvPr>
        <xdr:cNvSpPr txBox="1">
          <a:spLocks noChangeArrowheads="1"/>
        </xdr:cNvSpPr>
      </xdr:nvSpPr>
      <xdr:spPr bwMode="auto">
        <a:xfrm>
          <a:off x="5039591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53" name="Text Box 239">
          <a:extLst>
            <a:ext uri="{FF2B5EF4-FFF2-40B4-BE49-F238E27FC236}">
              <a16:creationId xmlns:a16="http://schemas.microsoft.com/office/drawing/2014/main" id="{60430BF5-B4DE-48B4-BE41-7FB1C5F638BF}"/>
            </a:ext>
          </a:extLst>
        </xdr:cNvPr>
        <xdr:cNvSpPr txBox="1">
          <a:spLocks noChangeArrowheads="1"/>
        </xdr:cNvSpPr>
      </xdr:nvSpPr>
      <xdr:spPr bwMode="auto">
        <a:xfrm>
          <a:off x="5039591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4" name="Text Box 240">
          <a:extLst>
            <a:ext uri="{FF2B5EF4-FFF2-40B4-BE49-F238E27FC236}">
              <a16:creationId xmlns:a16="http://schemas.microsoft.com/office/drawing/2014/main" id="{BC90A090-9036-4B27-AFA1-4B409CE5B867}"/>
            </a:ext>
          </a:extLst>
        </xdr:cNvPr>
        <xdr:cNvSpPr txBox="1">
          <a:spLocks noChangeArrowheads="1"/>
        </xdr:cNvSpPr>
      </xdr:nvSpPr>
      <xdr:spPr bwMode="auto">
        <a:xfrm>
          <a:off x="5039591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5" name="Text Box 241">
          <a:extLst>
            <a:ext uri="{FF2B5EF4-FFF2-40B4-BE49-F238E27FC236}">
              <a16:creationId xmlns:a16="http://schemas.microsoft.com/office/drawing/2014/main" id="{12428CF5-F357-4233-B53B-168EA01260D4}"/>
            </a:ext>
          </a:extLst>
        </xdr:cNvPr>
        <xdr:cNvSpPr txBox="1">
          <a:spLocks noChangeArrowheads="1"/>
        </xdr:cNvSpPr>
      </xdr:nvSpPr>
      <xdr:spPr bwMode="auto">
        <a:xfrm>
          <a:off x="5039591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56" name="Text Box 242">
          <a:extLst>
            <a:ext uri="{FF2B5EF4-FFF2-40B4-BE49-F238E27FC236}">
              <a16:creationId xmlns:a16="http://schemas.microsoft.com/office/drawing/2014/main" id="{1849B1BC-50A7-447E-B36A-AD9011714D9F}"/>
            </a:ext>
          </a:extLst>
        </xdr:cNvPr>
        <xdr:cNvSpPr txBox="1">
          <a:spLocks noChangeArrowheads="1"/>
        </xdr:cNvSpPr>
      </xdr:nvSpPr>
      <xdr:spPr bwMode="auto">
        <a:xfrm>
          <a:off x="5039591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57" name="Text Box 243">
          <a:extLst>
            <a:ext uri="{FF2B5EF4-FFF2-40B4-BE49-F238E27FC236}">
              <a16:creationId xmlns:a16="http://schemas.microsoft.com/office/drawing/2014/main" id="{6328695B-C970-4128-AF8A-504BA5805FF0}"/>
            </a:ext>
          </a:extLst>
        </xdr:cNvPr>
        <xdr:cNvSpPr txBox="1">
          <a:spLocks noChangeArrowheads="1"/>
        </xdr:cNvSpPr>
      </xdr:nvSpPr>
      <xdr:spPr bwMode="auto">
        <a:xfrm>
          <a:off x="5039591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8" name="Text Box 244">
          <a:extLst>
            <a:ext uri="{FF2B5EF4-FFF2-40B4-BE49-F238E27FC236}">
              <a16:creationId xmlns:a16="http://schemas.microsoft.com/office/drawing/2014/main" id="{6A6A933E-7DE0-496E-889A-1EFF37F60ABD}"/>
            </a:ext>
          </a:extLst>
        </xdr:cNvPr>
        <xdr:cNvSpPr txBox="1">
          <a:spLocks noChangeArrowheads="1"/>
        </xdr:cNvSpPr>
      </xdr:nvSpPr>
      <xdr:spPr bwMode="auto">
        <a:xfrm>
          <a:off x="5039591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9" name="Text Box 245">
          <a:extLst>
            <a:ext uri="{FF2B5EF4-FFF2-40B4-BE49-F238E27FC236}">
              <a16:creationId xmlns:a16="http://schemas.microsoft.com/office/drawing/2014/main" id="{93CB68AB-11DC-4796-BA64-2DCBE69EA7DC}"/>
            </a:ext>
          </a:extLst>
        </xdr:cNvPr>
        <xdr:cNvSpPr txBox="1">
          <a:spLocks noChangeArrowheads="1"/>
        </xdr:cNvSpPr>
      </xdr:nvSpPr>
      <xdr:spPr bwMode="auto">
        <a:xfrm>
          <a:off x="5039591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0" name="Text Box 246">
          <a:extLst>
            <a:ext uri="{FF2B5EF4-FFF2-40B4-BE49-F238E27FC236}">
              <a16:creationId xmlns:a16="http://schemas.microsoft.com/office/drawing/2014/main" id="{60101158-4EE0-40D6-8C5E-248821AE5EFA}"/>
            </a:ext>
          </a:extLst>
        </xdr:cNvPr>
        <xdr:cNvSpPr txBox="1">
          <a:spLocks noChangeArrowheads="1"/>
        </xdr:cNvSpPr>
      </xdr:nvSpPr>
      <xdr:spPr bwMode="auto">
        <a:xfrm>
          <a:off x="5039591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1" name="Text Box 247">
          <a:extLst>
            <a:ext uri="{FF2B5EF4-FFF2-40B4-BE49-F238E27FC236}">
              <a16:creationId xmlns:a16="http://schemas.microsoft.com/office/drawing/2014/main" id="{D5A46980-AE73-4D0A-B7B4-02B11495C28B}"/>
            </a:ext>
          </a:extLst>
        </xdr:cNvPr>
        <xdr:cNvSpPr txBox="1">
          <a:spLocks noChangeArrowheads="1"/>
        </xdr:cNvSpPr>
      </xdr:nvSpPr>
      <xdr:spPr bwMode="auto">
        <a:xfrm>
          <a:off x="5039591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2" name="Text Box 248">
          <a:extLst>
            <a:ext uri="{FF2B5EF4-FFF2-40B4-BE49-F238E27FC236}">
              <a16:creationId xmlns:a16="http://schemas.microsoft.com/office/drawing/2014/main" id="{43F8311F-7BED-48A4-80EC-75F37EFC9199}"/>
            </a:ext>
          </a:extLst>
        </xdr:cNvPr>
        <xdr:cNvSpPr txBox="1">
          <a:spLocks noChangeArrowheads="1"/>
        </xdr:cNvSpPr>
      </xdr:nvSpPr>
      <xdr:spPr bwMode="auto">
        <a:xfrm>
          <a:off x="5039591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3" name="Text Box 249">
          <a:extLst>
            <a:ext uri="{FF2B5EF4-FFF2-40B4-BE49-F238E27FC236}">
              <a16:creationId xmlns:a16="http://schemas.microsoft.com/office/drawing/2014/main" id="{17FCE3FE-9922-4E68-9C71-68895F86C2D1}"/>
            </a:ext>
          </a:extLst>
        </xdr:cNvPr>
        <xdr:cNvSpPr txBox="1">
          <a:spLocks noChangeArrowheads="1"/>
        </xdr:cNvSpPr>
      </xdr:nvSpPr>
      <xdr:spPr bwMode="auto">
        <a:xfrm>
          <a:off x="5039591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4" name="Text Box 250">
          <a:extLst>
            <a:ext uri="{FF2B5EF4-FFF2-40B4-BE49-F238E27FC236}">
              <a16:creationId xmlns:a16="http://schemas.microsoft.com/office/drawing/2014/main" id="{E6E53A9F-FDDF-485A-885B-AD6D20FD1320}"/>
            </a:ext>
          </a:extLst>
        </xdr:cNvPr>
        <xdr:cNvSpPr txBox="1">
          <a:spLocks noChangeArrowheads="1"/>
        </xdr:cNvSpPr>
      </xdr:nvSpPr>
      <xdr:spPr bwMode="auto">
        <a:xfrm>
          <a:off x="5039591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5" name="Text Box 251">
          <a:extLst>
            <a:ext uri="{FF2B5EF4-FFF2-40B4-BE49-F238E27FC236}">
              <a16:creationId xmlns:a16="http://schemas.microsoft.com/office/drawing/2014/main" id="{A306DFAB-64DD-4860-BEC8-C8F60C81C51D}"/>
            </a:ext>
          </a:extLst>
        </xdr:cNvPr>
        <xdr:cNvSpPr txBox="1">
          <a:spLocks noChangeArrowheads="1"/>
        </xdr:cNvSpPr>
      </xdr:nvSpPr>
      <xdr:spPr bwMode="auto">
        <a:xfrm>
          <a:off x="5039591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6" name="Text Box 252">
          <a:extLst>
            <a:ext uri="{FF2B5EF4-FFF2-40B4-BE49-F238E27FC236}">
              <a16:creationId xmlns:a16="http://schemas.microsoft.com/office/drawing/2014/main" id="{876D61E0-D644-4609-B43C-EB71C7C694B3}"/>
            </a:ext>
          </a:extLst>
        </xdr:cNvPr>
        <xdr:cNvSpPr txBox="1">
          <a:spLocks noChangeArrowheads="1"/>
        </xdr:cNvSpPr>
      </xdr:nvSpPr>
      <xdr:spPr bwMode="auto">
        <a:xfrm>
          <a:off x="5039591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7" name="Text Box 253">
          <a:extLst>
            <a:ext uri="{FF2B5EF4-FFF2-40B4-BE49-F238E27FC236}">
              <a16:creationId xmlns:a16="http://schemas.microsoft.com/office/drawing/2014/main" id="{2A5134B8-1C8F-471E-8D5D-622B85C24D71}"/>
            </a:ext>
          </a:extLst>
        </xdr:cNvPr>
        <xdr:cNvSpPr txBox="1">
          <a:spLocks noChangeArrowheads="1"/>
        </xdr:cNvSpPr>
      </xdr:nvSpPr>
      <xdr:spPr bwMode="auto">
        <a:xfrm>
          <a:off x="5039591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8" name="Text Box 254">
          <a:extLst>
            <a:ext uri="{FF2B5EF4-FFF2-40B4-BE49-F238E27FC236}">
              <a16:creationId xmlns:a16="http://schemas.microsoft.com/office/drawing/2014/main" id="{CD6B58A3-C6F5-44CC-8020-CC898C2A4ECC}"/>
            </a:ext>
          </a:extLst>
        </xdr:cNvPr>
        <xdr:cNvSpPr txBox="1">
          <a:spLocks noChangeArrowheads="1"/>
        </xdr:cNvSpPr>
      </xdr:nvSpPr>
      <xdr:spPr bwMode="auto">
        <a:xfrm>
          <a:off x="5039591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9" name="Text Box 255">
          <a:extLst>
            <a:ext uri="{FF2B5EF4-FFF2-40B4-BE49-F238E27FC236}">
              <a16:creationId xmlns:a16="http://schemas.microsoft.com/office/drawing/2014/main" id="{B07C5890-054D-4844-AC2F-71B354D521DF}"/>
            </a:ext>
          </a:extLst>
        </xdr:cNvPr>
        <xdr:cNvSpPr txBox="1">
          <a:spLocks noChangeArrowheads="1"/>
        </xdr:cNvSpPr>
      </xdr:nvSpPr>
      <xdr:spPr bwMode="auto">
        <a:xfrm>
          <a:off x="5039591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0" name="Text Box 256">
          <a:extLst>
            <a:ext uri="{FF2B5EF4-FFF2-40B4-BE49-F238E27FC236}">
              <a16:creationId xmlns:a16="http://schemas.microsoft.com/office/drawing/2014/main" id="{E1016E52-D384-4152-A911-64699CDEB131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1" name="Text Box 257">
          <a:extLst>
            <a:ext uri="{FF2B5EF4-FFF2-40B4-BE49-F238E27FC236}">
              <a16:creationId xmlns:a16="http://schemas.microsoft.com/office/drawing/2014/main" id="{DC4CDFA7-9F14-41E3-B834-F61ADAE7BDF6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72" name="Text Box 258">
          <a:extLst>
            <a:ext uri="{FF2B5EF4-FFF2-40B4-BE49-F238E27FC236}">
              <a16:creationId xmlns:a16="http://schemas.microsoft.com/office/drawing/2014/main" id="{AF097C8C-C57F-4991-8B14-246AD2CD623E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73" name="Text Box 259">
          <a:extLst>
            <a:ext uri="{FF2B5EF4-FFF2-40B4-BE49-F238E27FC236}">
              <a16:creationId xmlns:a16="http://schemas.microsoft.com/office/drawing/2014/main" id="{91AE5A9F-E60D-456B-97C8-60FDEA7A3491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4" name="Text Box 260">
          <a:extLst>
            <a:ext uri="{FF2B5EF4-FFF2-40B4-BE49-F238E27FC236}">
              <a16:creationId xmlns:a16="http://schemas.microsoft.com/office/drawing/2014/main" id="{3E111BFF-ED63-4583-90B8-F3D8C10153C1}"/>
            </a:ext>
          </a:extLst>
        </xdr:cNvPr>
        <xdr:cNvSpPr txBox="1">
          <a:spLocks noChangeArrowheads="1"/>
        </xdr:cNvSpPr>
      </xdr:nvSpPr>
      <xdr:spPr bwMode="auto">
        <a:xfrm>
          <a:off x="5039591" y="58587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5" name="Text Box 261">
          <a:extLst>
            <a:ext uri="{FF2B5EF4-FFF2-40B4-BE49-F238E27FC236}">
              <a16:creationId xmlns:a16="http://schemas.microsoft.com/office/drawing/2014/main" id="{004CFF6A-42A8-4BBB-AD98-2D4CFF43370B}"/>
            </a:ext>
          </a:extLst>
        </xdr:cNvPr>
        <xdr:cNvSpPr txBox="1">
          <a:spLocks noChangeArrowheads="1"/>
        </xdr:cNvSpPr>
      </xdr:nvSpPr>
      <xdr:spPr bwMode="auto">
        <a:xfrm>
          <a:off x="5039591" y="5923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6" name="Text Box 262">
          <a:extLst>
            <a:ext uri="{FF2B5EF4-FFF2-40B4-BE49-F238E27FC236}">
              <a16:creationId xmlns:a16="http://schemas.microsoft.com/office/drawing/2014/main" id="{D0DE316D-EE65-4A01-A217-A67765535565}"/>
            </a:ext>
          </a:extLst>
        </xdr:cNvPr>
        <xdr:cNvSpPr txBox="1">
          <a:spLocks noChangeArrowheads="1"/>
        </xdr:cNvSpPr>
      </xdr:nvSpPr>
      <xdr:spPr bwMode="auto">
        <a:xfrm>
          <a:off x="5039591" y="5923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77" name="Text Box 263">
          <a:extLst>
            <a:ext uri="{FF2B5EF4-FFF2-40B4-BE49-F238E27FC236}">
              <a16:creationId xmlns:a16="http://schemas.microsoft.com/office/drawing/2014/main" id="{7D57C29B-4055-47A6-82BB-B3A847F8E210}"/>
            </a:ext>
          </a:extLst>
        </xdr:cNvPr>
        <xdr:cNvSpPr txBox="1">
          <a:spLocks noChangeArrowheads="1"/>
        </xdr:cNvSpPr>
      </xdr:nvSpPr>
      <xdr:spPr bwMode="auto">
        <a:xfrm>
          <a:off x="5039591" y="59453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478" name="Text Box 265">
          <a:extLst>
            <a:ext uri="{FF2B5EF4-FFF2-40B4-BE49-F238E27FC236}">
              <a16:creationId xmlns:a16="http://schemas.microsoft.com/office/drawing/2014/main" id="{8B17F0B8-9397-4518-945B-7B3C40A3E98C}"/>
            </a:ext>
          </a:extLst>
        </xdr:cNvPr>
        <xdr:cNvSpPr txBox="1">
          <a:spLocks noChangeArrowheads="1"/>
        </xdr:cNvSpPr>
      </xdr:nvSpPr>
      <xdr:spPr bwMode="auto">
        <a:xfrm>
          <a:off x="5039591" y="59886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479" name="Text Box 266">
          <a:extLst>
            <a:ext uri="{FF2B5EF4-FFF2-40B4-BE49-F238E27FC236}">
              <a16:creationId xmlns:a16="http://schemas.microsoft.com/office/drawing/2014/main" id="{6E988119-E044-4AD9-84F0-27315E1B91A6}"/>
            </a:ext>
          </a:extLst>
        </xdr:cNvPr>
        <xdr:cNvSpPr txBox="1">
          <a:spLocks noChangeArrowheads="1"/>
        </xdr:cNvSpPr>
      </xdr:nvSpPr>
      <xdr:spPr bwMode="auto">
        <a:xfrm>
          <a:off x="5039591" y="59886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80" name="Text Box 267">
          <a:extLst>
            <a:ext uri="{FF2B5EF4-FFF2-40B4-BE49-F238E27FC236}">
              <a16:creationId xmlns:a16="http://schemas.microsoft.com/office/drawing/2014/main" id="{D29D1514-DA59-41D9-A47C-75FA6A9A39D1}"/>
            </a:ext>
          </a:extLst>
        </xdr:cNvPr>
        <xdr:cNvSpPr txBox="1">
          <a:spLocks noChangeArrowheads="1"/>
        </xdr:cNvSpPr>
      </xdr:nvSpPr>
      <xdr:spPr bwMode="auto">
        <a:xfrm>
          <a:off x="5039591" y="603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81" name="Text Box 268">
          <a:extLst>
            <a:ext uri="{FF2B5EF4-FFF2-40B4-BE49-F238E27FC236}">
              <a16:creationId xmlns:a16="http://schemas.microsoft.com/office/drawing/2014/main" id="{AA6C9A3A-193A-4360-881E-9FD89ED2599E}"/>
            </a:ext>
          </a:extLst>
        </xdr:cNvPr>
        <xdr:cNvSpPr txBox="1">
          <a:spLocks noChangeArrowheads="1"/>
        </xdr:cNvSpPr>
      </xdr:nvSpPr>
      <xdr:spPr bwMode="auto">
        <a:xfrm>
          <a:off x="5039591" y="603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2" name="Text Box 269">
          <a:extLst>
            <a:ext uri="{FF2B5EF4-FFF2-40B4-BE49-F238E27FC236}">
              <a16:creationId xmlns:a16="http://schemas.microsoft.com/office/drawing/2014/main" id="{F7B60696-993F-4617-88C0-E4FA09BB890A}"/>
            </a:ext>
          </a:extLst>
        </xdr:cNvPr>
        <xdr:cNvSpPr txBox="1">
          <a:spLocks noChangeArrowheads="1"/>
        </xdr:cNvSpPr>
      </xdr:nvSpPr>
      <xdr:spPr bwMode="auto">
        <a:xfrm>
          <a:off x="5039591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3" name="Text Box 270">
          <a:extLst>
            <a:ext uri="{FF2B5EF4-FFF2-40B4-BE49-F238E27FC236}">
              <a16:creationId xmlns:a16="http://schemas.microsoft.com/office/drawing/2014/main" id="{AD97B449-9755-4F26-9057-4A04925961AD}"/>
            </a:ext>
          </a:extLst>
        </xdr:cNvPr>
        <xdr:cNvSpPr txBox="1">
          <a:spLocks noChangeArrowheads="1"/>
        </xdr:cNvSpPr>
      </xdr:nvSpPr>
      <xdr:spPr bwMode="auto">
        <a:xfrm>
          <a:off x="5039591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4" name="Text Box 271">
          <a:extLst>
            <a:ext uri="{FF2B5EF4-FFF2-40B4-BE49-F238E27FC236}">
              <a16:creationId xmlns:a16="http://schemas.microsoft.com/office/drawing/2014/main" id="{E98318A1-7DDE-4248-9530-93E9BD4251DB}"/>
            </a:ext>
          </a:extLst>
        </xdr:cNvPr>
        <xdr:cNvSpPr txBox="1">
          <a:spLocks noChangeArrowheads="1"/>
        </xdr:cNvSpPr>
      </xdr:nvSpPr>
      <xdr:spPr bwMode="auto">
        <a:xfrm>
          <a:off x="5039591" y="6140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5" name="Text Box 272">
          <a:extLst>
            <a:ext uri="{FF2B5EF4-FFF2-40B4-BE49-F238E27FC236}">
              <a16:creationId xmlns:a16="http://schemas.microsoft.com/office/drawing/2014/main" id="{B4912FF5-200F-4DAE-9E89-80F2720BC2D6}"/>
            </a:ext>
          </a:extLst>
        </xdr:cNvPr>
        <xdr:cNvSpPr txBox="1">
          <a:spLocks noChangeArrowheads="1"/>
        </xdr:cNvSpPr>
      </xdr:nvSpPr>
      <xdr:spPr bwMode="auto">
        <a:xfrm>
          <a:off x="5039591" y="6140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6" name="Text Box 273">
          <a:extLst>
            <a:ext uri="{FF2B5EF4-FFF2-40B4-BE49-F238E27FC236}">
              <a16:creationId xmlns:a16="http://schemas.microsoft.com/office/drawing/2014/main" id="{B4D3FBD9-EAB9-4AB6-B731-3BF8F2CCC78D}"/>
            </a:ext>
          </a:extLst>
        </xdr:cNvPr>
        <xdr:cNvSpPr txBox="1">
          <a:spLocks noChangeArrowheads="1"/>
        </xdr:cNvSpPr>
      </xdr:nvSpPr>
      <xdr:spPr bwMode="auto">
        <a:xfrm>
          <a:off x="5039591" y="6161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7" name="Text Box 275">
          <a:extLst>
            <a:ext uri="{FF2B5EF4-FFF2-40B4-BE49-F238E27FC236}">
              <a16:creationId xmlns:a16="http://schemas.microsoft.com/office/drawing/2014/main" id="{ED0A79AF-5E40-46B1-AE58-15845217177D}"/>
            </a:ext>
          </a:extLst>
        </xdr:cNvPr>
        <xdr:cNvSpPr txBox="1">
          <a:spLocks noChangeArrowheads="1"/>
        </xdr:cNvSpPr>
      </xdr:nvSpPr>
      <xdr:spPr bwMode="auto">
        <a:xfrm>
          <a:off x="5039591" y="62267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8" name="Text Box 276">
          <a:extLst>
            <a:ext uri="{FF2B5EF4-FFF2-40B4-BE49-F238E27FC236}">
              <a16:creationId xmlns:a16="http://schemas.microsoft.com/office/drawing/2014/main" id="{75012D88-DFA0-438E-9186-9E39F79E2DD4}"/>
            </a:ext>
          </a:extLst>
        </xdr:cNvPr>
        <xdr:cNvSpPr txBox="1">
          <a:spLocks noChangeArrowheads="1"/>
        </xdr:cNvSpPr>
      </xdr:nvSpPr>
      <xdr:spPr bwMode="auto">
        <a:xfrm>
          <a:off x="5039591" y="62267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9" name="Text Box 277">
          <a:extLst>
            <a:ext uri="{FF2B5EF4-FFF2-40B4-BE49-F238E27FC236}">
              <a16:creationId xmlns:a16="http://schemas.microsoft.com/office/drawing/2014/main" id="{32C43212-344F-40E4-9AF0-B1CB9374B251}"/>
            </a:ext>
          </a:extLst>
        </xdr:cNvPr>
        <xdr:cNvSpPr txBox="1">
          <a:spLocks noChangeArrowheads="1"/>
        </xdr:cNvSpPr>
      </xdr:nvSpPr>
      <xdr:spPr bwMode="auto">
        <a:xfrm>
          <a:off x="5039591" y="62484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0" name="Text Box 278">
          <a:extLst>
            <a:ext uri="{FF2B5EF4-FFF2-40B4-BE49-F238E27FC236}">
              <a16:creationId xmlns:a16="http://schemas.microsoft.com/office/drawing/2014/main" id="{A5F762BD-D719-4F61-97FA-93691E9ED636}"/>
            </a:ext>
          </a:extLst>
        </xdr:cNvPr>
        <xdr:cNvSpPr txBox="1">
          <a:spLocks noChangeArrowheads="1"/>
        </xdr:cNvSpPr>
      </xdr:nvSpPr>
      <xdr:spPr bwMode="auto">
        <a:xfrm>
          <a:off x="5039591" y="62484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1" name="Text Box 279">
          <a:extLst>
            <a:ext uri="{FF2B5EF4-FFF2-40B4-BE49-F238E27FC236}">
              <a16:creationId xmlns:a16="http://schemas.microsoft.com/office/drawing/2014/main" id="{2BD1DF2E-DB71-4D23-8F25-A1F8FFC595CC}"/>
            </a:ext>
          </a:extLst>
        </xdr:cNvPr>
        <xdr:cNvSpPr txBox="1">
          <a:spLocks noChangeArrowheads="1"/>
        </xdr:cNvSpPr>
      </xdr:nvSpPr>
      <xdr:spPr bwMode="auto">
        <a:xfrm>
          <a:off x="5039591" y="6291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2" name="Text Box 280">
          <a:extLst>
            <a:ext uri="{FF2B5EF4-FFF2-40B4-BE49-F238E27FC236}">
              <a16:creationId xmlns:a16="http://schemas.microsoft.com/office/drawing/2014/main" id="{55412BD0-65F6-4114-9A6D-9BA2B4BB9302}"/>
            </a:ext>
          </a:extLst>
        </xdr:cNvPr>
        <xdr:cNvSpPr txBox="1">
          <a:spLocks noChangeArrowheads="1"/>
        </xdr:cNvSpPr>
      </xdr:nvSpPr>
      <xdr:spPr bwMode="auto">
        <a:xfrm>
          <a:off x="5039591" y="6291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93" name="Text Box 281">
          <a:extLst>
            <a:ext uri="{FF2B5EF4-FFF2-40B4-BE49-F238E27FC236}">
              <a16:creationId xmlns:a16="http://schemas.microsoft.com/office/drawing/2014/main" id="{1DCF8D1B-A2F5-43B2-B972-01006BFE3857}"/>
            </a:ext>
          </a:extLst>
        </xdr:cNvPr>
        <xdr:cNvSpPr txBox="1">
          <a:spLocks noChangeArrowheads="1"/>
        </xdr:cNvSpPr>
      </xdr:nvSpPr>
      <xdr:spPr bwMode="auto">
        <a:xfrm>
          <a:off x="5039591" y="6334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94" name="Text Box 282">
          <a:extLst>
            <a:ext uri="{FF2B5EF4-FFF2-40B4-BE49-F238E27FC236}">
              <a16:creationId xmlns:a16="http://schemas.microsoft.com/office/drawing/2014/main" id="{615026F9-5DA8-4C0E-B1D4-9FBED378AD41}"/>
            </a:ext>
          </a:extLst>
        </xdr:cNvPr>
        <xdr:cNvSpPr txBox="1">
          <a:spLocks noChangeArrowheads="1"/>
        </xdr:cNvSpPr>
      </xdr:nvSpPr>
      <xdr:spPr bwMode="auto">
        <a:xfrm>
          <a:off x="5039591" y="6334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5" name="Text Box 283">
          <a:extLst>
            <a:ext uri="{FF2B5EF4-FFF2-40B4-BE49-F238E27FC236}">
              <a16:creationId xmlns:a16="http://schemas.microsoft.com/office/drawing/2014/main" id="{625B7908-7936-4DB3-824C-AE3405C84F88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6" name="Text Box 284">
          <a:extLst>
            <a:ext uri="{FF2B5EF4-FFF2-40B4-BE49-F238E27FC236}">
              <a16:creationId xmlns:a16="http://schemas.microsoft.com/office/drawing/2014/main" id="{ABF85196-E213-42CA-917B-F42CEE93EB3A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7" name="Text Box 285">
          <a:extLst>
            <a:ext uri="{FF2B5EF4-FFF2-40B4-BE49-F238E27FC236}">
              <a16:creationId xmlns:a16="http://schemas.microsoft.com/office/drawing/2014/main" id="{B896AAEF-D896-4104-AE6E-0758731C917D}"/>
            </a:ext>
          </a:extLst>
        </xdr:cNvPr>
        <xdr:cNvSpPr txBox="1">
          <a:spLocks noChangeArrowheads="1"/>
        </xdr:cNvSpPr>
      </xdr:nvSpPr>
      <xdr:spPr bwMode="auto">
        <a:xfrm>
          <a:off x="5039591" y="7482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8" name="Text Box 286">
          <a:extLst>
            <a:ext uri="{FF2B5EF4-FFF2-40B4-BE49-F238E27FC236}">
              <a16:creationId xmlns:a16="http://schemas.microsoft.com/office/drawing/2014/main" id="{E7260B55-D914-4356-9B7D-086F194F5F65}"/>
            </a:ext>
          </a:extLst>
        </xdr:cNvPr>
        <xdr:cNvSpPr txBox="1">
          <a:spLocks noChangeArrowheads="1"/>
        </xdr:cNvSpPr>
      </xdr:nvSpPr>
      <xdr:spPr bwMode="auto">
        <a:xfrm>
          <a:off x="5039591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9" name="Text Box 287">
          <a:extLst>
            <a:ext uri="{FF2B5EF4-FFF2-40B4-BE49-F238E27FC236}">
              <a16:creationId xmlns:a16="http://schemas.microsoft.com/office/drawing/2014/main" id="{41225F69-C80E-4201-9DD3-5DFAA4E9EE61}"/>
            </a:ext>
          </a:extLst>
        </xdr:cNvPr>
        <xdr:cNvSpPr txBox="1">
          <a:spLocks noChangeArrowheads="1"/>
        </xdr:cNvSpPr>
      </xdr:nvSpPr>
      <xdr:spPr bwMode="auto">
        <a:xfrm>
          <a:off x="5039591" y="9408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0" name="Text Box 288">
          <a:extLst>
            <a:ext uri="{FF2B5EF4-FFF2-40B4-BE49-F238E27FC236}">
              <a16:creationId xmlns:a16="http://schemas.microsoft.com/office/drawing/2014/main" id="{1B12BFA9-40C9-4AF3-8107-490D92F0888C}"/>
            </a:ext>
          </a:extLst>
        </xdr:cNvPr>
        <xdr:cNvSpPr txBox="1">
          <a:spLocks noChangeArrowheads="1"/>
        </xdr:cNvSpPr>
      </xdr:nvSpPr>
      <xdr:spPr bwMode="auto">
        <a:xfrm>
          <a:off x="5039591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1" name="Text Box 289">
          <a:extLst>
            <a:ext uri="{FF2B5EF4-FFF2-40B4-BE49-F238E27FC236}">
              <a16:creationId xmlns:a16="http://schemas.microsoft.com/office/drawing/2014/main" id="{E1169883-415F-4D85-80E3-215D4FDC3747}"/>
            </a:ext>
          </a:extLst>
        </xdr:cNvPr>
        <xdr:cNvSpPr txBox="1">
          <a:spLocks noChangeArrowheads="1"/>
        </xdr:cNvSpPr>
      </xdr:nvSpPr>
      <xdr:spPr bwMode="auto">
        <a:xfrm>
          <a:off x="5039591" y="938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2" name="Text Box 290">
          <a:extLst>
            <a:ext uri="{FF2B5EF4-FFF2-40B4-BE49-F238E27FC236}">
              <a16:creationId xmlns:a16="http://schemas.microsoft.com/office/drawing/2014/main" id="{26CE213E-697E-4B22-9DE8-16F4042CE130}"/>
            </a:ext>
          </a:extLst>
        </xdr:cNvPr>
        <xdr:cNvSpPr txBox="1">
          <a:spLocks noChangeArrowheads="1"/>
        </xdr:cNvSpPr>
      </xdr:nvSpPr>
      <xdr:spPr bwMode="auto">
        <a:xfrm>
          <a:off x="5039591" y="7482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3" name="Text Box 291">
          <a:extLst>
            <a:ext uri="{FF2B5EF4-FFF2-40B4-BE49-F238E27FC236}">
              <a16:creationId xmlns:a16="http://schemas.microsoft.com/office/drawing/2014/main" id="{DF9AC1B7-FBCF-4B62-8B8B-A92D97F388C9}"/>
            </a:ext>
          </a:extLst>
        </xdr:cNvPr>
        <xdr:cNvSpPr txBox="1">
          <a:spLocks noChangeArrowheads="1"/>
        </xdr:cNvSpPr>
      </xdr:nvSpPr>
      <xdr:spPr bwMode="auto">
        <a:xfrm>
          <a:off x="5039591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4" name="Text Box 292">
          <a:extLst>
            <a:ext uri="{FF2B5EF4-FFF2-40B4-BE49-F238E27FC236}">
              <a16:creationId xmlns:a16="http://schemas.microsoft.com/office/drawing/2014/main" id="{73C247E9-4B94-4525-A889-399BE8E9F018}"/>
            </a:ext>
          </a:extLst>
        </xdr:cNvPr>
        <xdr:cNvSpPr txBox="1">
          <a:spLocks noChangeArrowheads="1"/>
        </xdr:cNvSpPr>
      </xdr:nvSpPr>
      <xdr:spPr bwMode="auto">
        <a:xfrm>
          <a:off x="5039591" y="9408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5" name="Text Box 293">
          <a:extLst>
            <a:ext uri="{FF2B5EF4-FFF2-40B4-BE49-F238E27FC236}">
              <a16:creationId xmlns:a16="http://schemas.microsoft.com/office/drawing/2014/main" id="{9EDA3215-71C2-471D-832C-869932F327AA}"/>
            </a:ext>
          </a:extLst>
        </xdr:cNvPr>
        <xdr:cNvSpPr txBox="1">
          <a:spLocks noChangeArrowheads="1"/>
        </xdr:cNvSpPr>
      </xdr:nvSpPr>
      <xdr:spPr bwMode="auto">
        <a:xfrm>
          <a:off x="5039591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6" name="Text Box 294">
          <a:extLst>
            <a:ext uri="{FF2B5EF4-FFF2-40B4-BE49-F238E27FC236}">
              <a16:creationId xmlns:a16="http://schemas.microsoft.com/office/drawing/2014/main" id="{6D7D96B8-83DE-4241-A47F-EEEA8846F612}"/>
            </a:ext>
          </a:extLst>
        </xdr:cNvPr>
        <xdr:cNvSpPr txBox="1">
          <a:spLocks noChangeArrowheads="1"/>
        </xdr:cNvSpPr>
      </xdr:nvSpPr>
      <xdr:spPr bwMode="auto">
        <a:xfrm>
          <a:off x="5039591" y="938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7" name="Text Box 295">
          <a:extLst>
            <a:ext uri="{FF2B5EF4-FFF2-40B4-BE49-F238E27FC236}">
              <a16:creationId xmlns:a16="http://schemas.microsoft.com/office/drawing/2014/main" id="{FA451570-3FF0-43DF-BE86-462733425252}"/>
            </a:ext>
          </a:extLst>
        </xdr:cNvPr>
        <xdr:cNvSpPr txBox="1">
          <a:spLocks noChangeArrowheads="1"/>
        </xdr:cNvSpPr>
      </xdr:nvSpPr>
      <xdr:spPr bwMode="auto">
        <a:xfrm>
          <a:off x="5039591" y="962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508" name="Text Box 296">
          <a:extLst>
            <a:ext uri="{FF2B5EF4-FFF2-40B4-BE49-F238E27FC236}">
              <a16:creationId xmlns:a16="http://schemas.microsoft.com/office/drawing/2014/main" id="{C2A4E9DD-4B1D-412E-99A0-034C783E4303}"/>
            </a:ext>
          </a:extLst>
        </xdr:cNvPr>
        <xdr:cNvSpPr txBox="1">
          <a:spLocks noChangeArrowheads="1"/>
        </xdr:cNvSpPr>
      </xdr:nvSpPr>
      <xdr:spPr bwMode="auto">
        <a:xfrm>
          <a:off x="5039591" y="984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509" name="Text Box 297">
          <a:extLst>
            <a:ext uri="{FF2B5EF4-FFF2-40B4-BE49-F238E27FC236}">
              <a16:creationId xmlns:a16="http://schemas.microsoft.com/office/drawing/2014/main" id="{D6BAD112-7FC4-49B7-8344-F0635D5ACAD5}"/>
            </a:ext>
          </a:extLst>
        </xdr:cNvPr>
        <xdr:cNvSpPr txBox="1">
          <a:spLocks noChangeArrowheads="1"/>
        </xdr:cNvSpPr>
      </xdr:nvSpPr>
      <xdr:spPr bwMode="auto">
        <a:xfrm>
          <a:off x="5039591" y="105130023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10" name="Text Box 298">
          <a:extLst>
            <a:ext uri="{FF2B5EF4-FFF2-40B4-BE49-F238E27FC236}">
              <a16:creationId xmlns:a16="http://schemas.microsoft.com/office/drawing/2014/main" id="{211C178F-2CB6-4EFE-BF83-6068FCEAB899}"/>
            </a:ext>
          </a:extLst>
        </xdr:cNvPr>
        <xdr:cNvSpPr txBox="1">
          <a:spLocks noChangeArrowheads="1"/>
        </xdr:cNvSpPr>
      </xdr:nvSpPr>
      <xdr:spPr bwMode="auto">
        <a:xfrm>
          <a:off x="5039591" y="98202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511" name="Text Box 299">
          <a:extLst>
            <a:ext uri="{FF2B5EF4-FFF2-40B4-BE49-F238E27FC236}">
              <a16:creationId xmlns:a16="http://schemas.microsoft.com/office/drawing/2014/main" id="{0626042D-561D-47C3-97AA-7D71DEAE4AEF}"/>
            </a:ext>
          </a:extLst>
        </xdr:cNvPr>
        <xdr:cNvSpPr txBox="1">
          <a:spLocks noChangeArrowheads="1"/>
        </xdr:cNvSpPr>
      </xdr:nvSpPr>
      <xdr:spPr bwMode="auto">
        <a:xfrm>
          <a:off x="5039591" y="10491354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12" name="Text Box 300">
          <a:extLst>
            <a:ext uri="{FF2B5EF4-FFF2-40B4-BE49-F238E27FC236}">
              <a16:creationId xmlns:a16="http://schemas.microsoft.com/office/drawing/2014/main" id="{78D40BB9-8BFE-468B-A8AC-63869A0DE733}"/>
            </a:ext>
          </a:extLst>
        </xdr:cNvPr>
        <xdr:cNvSpPr txBox="1">
          <a:spLocks noChangeArrowheads="1"/>
        </xdr:cNvSpPr>
      </xdr:nvSpPr>
      <xdr:spPr bwMode="auto">
        <a:xfrm>
          <a:off x="5039591" y="962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513" name="Text Box 301">
          <a:extLst>
            <a:ext uri="{FF2B5EF4-FFF2-40B4-BE49-F238E27FC236}">
              <a16:creationId xmlns:a16="http://schemas.microsoft.com/office/drawing/2014/main" id="{5FF02298-4F7B-4960-9AD7-9DA93EB694E2}"/>
            </a:ext>
          </a:extLst>
        </xdr:cNvPr>
        <xdr:cNvSpPr txBox="1">
          <a:spLocks noChangeArrowheads="1"/>
        </xdr:cNvSpPr>
      </xdr:nvSpPr>
      <xdr:spPr bwMode="auto">
        <a:xfrm>
          <a:off x="5039591" y="984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514" name="Text Box 302">
          <a:extLst>
            <a:ext uri="{FF2B5EF4-FFF2-40B4-BE49-F238E27FC236}">
              <a16:creationId xmlns:a16="http://schemas.microsoft.com/office/drawing/2014/main" id="{7EE88630-EC3F-4810-B9DD-96A9C9E5BC7D}"/>
            </a:ext>
          </a:extLst>
        </xdr:cNvPr>
        <xdr:cNvSpPr txBox="1">
          <a:spLocks noChangeArrowheads="1"/>
        </xdr:cNvSpPr>
      </xdr:nvSpPr>
      <xdr:spPr bwMode="auto">
        <a:xfrm>
          <a:off x="5039591" y="105130023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15" name="Text Box 303">
          <a:extLst>
            <a:ext uri="{FF2B5EF4-FFF2-40B4-BE49-F238E27FC236}">
              <a16:creationId xmlns:a16="http://schemas.microsoft.com/office/drawing/2014/main" id="{6814D7EE-786D-403C-97A4-69FB1B24CCB5}"/>
            </a:ext>
          </a:extLst>
        </xdr:cNvPr>
        <xdr:cNvSpPr txBox="1">
          <a:spLocks noChangeArrowheads="1"/>
        </xdr:cNvSpPr>
      </xdr:nvSpPr>
      <xdr:spPr bwMode="auto">
        <a:xfrm>
          <a:off x="5039591" y="98202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516" name="Text Box 304">
          <a:extLst>
            <a:ext uri="{FF2B5EF4-FFF2-40B4-BE49-F238E27FC236}">
              <a16:creationId xmlns:a16="http://schemas.microsoft.com/office/drawing/2014/main" id="{DF62F354-E63C-4EBC-9CF5-7C39365B7E01}"/>
            </a:ext>
          </a:extLst>
        </xdr:cNvPr>
        <xdr:cNvSpPr txBox="1">
          <a:spLocks noChangeArrowheads="1"/>
        </xdr:cNvSpPr>
      </xdr:nvSpPr>
      <xdr:spPr bwMode="auto">
        <a:xfrm>
          <a:off x="5039591" y="10491354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517" name="Text Box 129">
          <a:extLst>
            <a:ext uri="{FF2B5EF4-FFF2-40B4-BE49-F238E27FC236}">
              <a16:creationId xmlns:a16="http://schemas.microsoft.com/office/drawing/2014/main" id="{E485AC92-D0F5-4976-AFBC-87631D6B9955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518" name="Text Box 130">
          <a:extLst>
            <a:ext uri="{FF2B5EF4-FFF2-40B4-BE49-F238E27FC236}">
              <a16:creationId xmlns:a16="http://schemas.microsoft.com/office/drawing/2014/main" id="{2C2E797E-480D-4C99-80BF-70E5D93A4A77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519" name="Text Box 256">
          <a:extLst>
            <a:ext uri="{FF2B5EF4-FFF2-40B4-BE49-F238E27FC236}">
              <a16:creationId xmlns:a16="http://schemas.microsoft.com/office/drawing/2014/main" id="{AAF93E21-29C1-4C4A-96C2-18CC17F0D805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520" name="Text Box 257">
          <a:extLst>
            <a:ext uri="{FF2B5EF4-FFF2-40B4-BE49-F238E27FC236}">
              <a16:creationId xmlns:a16="http://schemas.microsoft.com/office/drawing/2014/main" id="{FCF7BF96-E6AA-42E2-BA05-DCE19EC38403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1" name="Text Box 58">
          <a:extLst>
            <a:ext uri="{FF2B5EF4-FFF2-40B4-BE49-F238E27FC236}">
              <a16:creationId xmlns:a16="http://schemas.microsoft.com/office/drawing/2014/main" id="{65BF8EBC-0470-469C-A7CC-3B5B76E5680D}"/>
            </a:ext>
          </a:extLst>
        </xdr:cNvPr>
        <xdr:cNvSpPr txBox="1">
          <a:spLocks noChangeArrowheads="1"/>
        </xdr:cNvSpPr>
      </xdr:nvSpPr>
      <xdr:spPr bwMode="auto">
        <a:xfrm>
          <a:off x="5039591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2" name="Text Box 89">
          <a:extLst>
            <a:ext uri="{FF2B5EF4-FFF2-40B4-BE49-F238E27FC236}">
              <a16:creationId xmlns:a16="http://schemas.microsoft.com/office/drawing/2014/main" id="{5306A71C-FF8A-4ED2-9FE6-A9504D64E057}"/>
            </a:ext>
          </a:extLst>
        </xdr:cNvPr>
        <xdr:cNvSpPr txBox="1">
          <a:spLocks noChangeArrowheads="1"/>
        </xdr:cNvSpPr>
      </xdr:nvSpPr>
      <xdr:spPr bwMode="auto">
        <a:xfrm>
          <a:off x="5039591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3" name="Text Box 127">
          <a:extLst>
            <a:ext uri="{FF2B5EF4-FFF2-40B4-BE49-F238E27FC236}">
              <a16:creationId xmlns:a16="http://schemas.microsoft.com/office/drawing/2014/main" id="{8533F842-DDCF-4BF2-89ED-91ADDFF3CA9A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4" name="Text Box 128">
          <a:extLst>
            <a:ext uri="{FF2B5EF4-FFF2-40B4-BE49-F238E27FC236}">
              <a16:creationId xmlns:a16="http://schemas.microsoft.com/office/drawing/2014/main" id="{0D99FFC6-C29F-4F0F-BCB6-E9ED0702D9F3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5" name="Text Box 129">
          <a:extLst>
            <a:ext uri="{FF2B5EF4-FFF2-40B4-BE49-F238E27FC236}">
              <a16:creationId xmlns:a16="http://schemas.microsoft.com/office/drawing/2014/main" id="{2D0A0964-9DC1-4B26-BB86-7A2E3CBE9713}"/>
            </a:ext>
          </a:extLst>
        </xdr:cNvPr>
        <xdr:cNvSpPr txBox="1">
          <a:spLocks noChangeArrowheads="1"/>
        </xdr:cNvSpPr>
      </xdr:nvSpPr>
      <xdr:spPr bwMode="auto">
        <a:xfrm>
          <a:off x="5039591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6" name="Text Box 130">
          <a:extLst>
            <a:ext uri="{FF2B5EF4-FFF2-40B4-BE49-F238E27FC236}">
              <a16:creationId xmlns:a16="http://schemas.microsoft.com/office/drawing/2014/main" id="{DC313CE6-8469-4788-89B4-D8A192D42755}"/>
            </a:ext>
          </a:extLst>
        </xdr:cNvPr>
        <xdr:cNvSpPr txBox="1">
          <a:spLocks noChangeArrowheads="1"/>
        </xdr:cNvSpPr>
      </xdr:nvSpPr>
      <xdr:spPr bwMode="auto">
        <a:xfrm>
          <a:off x="5039591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7" name="Text Box 185">
          <a:extLst>
            <a:ext uri="{FF2B5EF4-FFF2-40B4-BE49-F238E27FC236}">
              <a16:creationId xmlns:a16="http://schemas.microsoft.com/office/drawing/2014/main" id="{0C60A323-E6FB-4CD8-A23E-7C4AE2E1D7EF}"/>
            </a:ext>
          </a:extLst>
        </xdr:cNvPr>
        <xdr:cNvSpPr txBox="1">
          <a:spLocks noChangeArrowheads="1"/>
        </xdr:cNvSpPr>
      </xdr:nvSpPr>
      <xdr:spPr bwMode="auto">
        <a:xfrm>
          <a:off x="5039591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8" name="Text Box 216">
          <a:extLst>
            <a:ext uri="{FF2B5EF4-FFF2-40B4-BE49-F238E27FC236}">
              <a16:creationId xmlns:a16="http://schemas.microsoft.com/office/drawing/2014/main" id="{A9DB5513-BBE4-47A6-9C9A-4C88B0F99C98}"/>
            </a:ext>
          </a:extLst>
        </xdr:cNvPr>
        <xdr:cNvSpPr txBox="1">
          <a:spLocks noChangeArrowheads="1"/>
        </xdr:cNvSpPr>
      </xdr:nvSpPr>
      <xdr:spPr bwMode="auto">
        <a:xfrm>
          <a:off x="5039591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9" name="Text Box 254">
          <a:extLst>
            <a:ext uri="{FF2B5EF4-FFF2-40B4-BE49-F238E27FC236}">
              <a16:creationId xmlns:a16="http://schemas.microsoft.com/office/drawing/2014/main" id="{C5ED37E9-0D10-4799-A821-F3B87747EBA6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30" name="Text Box 255">
          <a:extLst>
            <a:ext uri="{FF2B5EF4-FFF2-40B4-BE49-F238E27FC236}">
              <a16:creationId xmlns:a16="http://schemas.microsoft.com/office/drawing/2014/main" id="{FDC0A157-E82F-4EAF-801B-D98CA260A076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31" name="Text Box 256">
          <a:extLst>
            <a:ext uri="{FF2B5EF4-FFF2-40B4-BE49-F238E27FC236}">
              <a16:creationId xmlns:a16="http://schemas.microsoft.com/office/drawing/2014/main" id="{C3698DCA-1930-48D6-AE5A-CBF86C906C0B}"/>
            </a:ext>
          </a:extLst>
        </xdr:cNvPr>
        <xdr:cNvSpPr txBox="1">
          <a:spLocks noChangeArrowheads="1"/>
        </xdr:cNvSpPr>
      </xdr:nvSpPr>
      <xdr:spPr bwMode="auto">
        <a:xfrm>
          <a:off x="5039591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32" name="Text Box 257">
          <a:extLst>
            <a:ext uri="{FF2B5EF4-FFF2-40B4-BE49-F238E27FC236}">
              <a16:creationId xmlns:a16="http://schemas.microsoft.com/office/drawing/2014/main" id="{3BFBF130-D546-4EE3-B62E-987F414EE81B}"/>
            </a:ext>
          </a:extLst>
        </xdr:cNvPr>
        <xdr:cNvSpPr txBox="1">
          <a:spLocks noChangeArrowheads="1"/>
        </xdr:cNvSpPr>
      </xdr:nvSpPr>
      <xdr:spPr bwMode="auto">
        <a:xfrm>
          <a:off x="5039591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533" name="Text Box 92">
          <a:extLst>
            <a:ext uri="{FF2B5EF4-FFF2-40B4-BE49-F238E27FC236}">
              <a16:creationId xmlns:a16="http://schemas.microsoft.com/office/drawing/2014/main" id="{30157DD9-46D7-4FEC-8938-F510434FC5A8}"/>
            </a:ext>
          </a:extLst>
        </xdr:cNvPr>
        <xdr:cNvSpPr txBox="1">
          <a:spLocks noChangeArrowheads="1"/>
        </xdr:cNvSpPr>
      </xdr:nvSpPr>
      <xdr:spPr bwMode="auto">
        <a:xfrm>
          <a:off x="5039591" y="4126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534" name="Text Box 219">
          <a:extLst>
            <a:ext uri="{FF2B5EF4-FFF2-40B4-BE49-F238E27FC236}">
              <a16:creationId xmlns:a16="http://schemas.microsoft.com/office/drawing/2014/main" id="{F9ECE8EA-7968-4C25-892F-09AD96AFFF53}"/>
            </a:ext>
          </a:extLst>
        </xdr:cNvPr>
        <xdr:cNvSpPr txBox="1">
          <a:spLocks noChangeArrowheads="1"/>
        </xdr:cNvSpPr>
      </xdr:nvSpPr>
      <xdr:spPr bwMode="auto">
        <a:xfrm>
          <a:off x="5039591" y="4126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3DBBC6F9-67BF-4B51-8037-F2A1D10873BA}"/>
            </a:ext>
          </a:extLst>
        </xdr:cNvPr>
        <xdr:cNvSpPr txBox="1">
          <a:spLocks noChangeArrowheads="1"/>
        </xdr:cNvSpPr>
      </xdr:nvSpPr>
      <xdr:spPr bwMode="auto">
        <a:xfrm>
          <a:off x="0" y="4178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71400017-82AE-4089-8BF6-7F1F8C39022B}"/>
            </a:ext>
          </a:extLst>
        </xdr:cNvPr>
        <xdr:cNvSpPr txBox="1">
          <a:spLocks noChangeArrowheads="1"/>
        </xdr:cNvSpPr>
      </xdr:nvSpPr>
      <xdr:spPr bwMode="auto">
        <a:xfrm>
          <a:off x="0" y="65895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57" name="Text Box 3">
          <a:extLst>
            <a:ext uri="{FF2B5EF4-FFF2-40B4-BE49-F238E27FC236}">
              <a16:creationId xmlns:a16="http://schemas.microsoft.com/office/drawing/2014/main" id="{B4A7D30F-880E-4C06-9A88-C38C83D41C2F}"/>
            </a:ext>
          </a:extLst>
        </xdr:cNvPr>
        <xdr:cNvSpPr txBox="1">
          <a:spLocks noChangeArrowheads="1"/>
        </xdr:cNvSpPr>
      </xdr:nvSpPr>
      <xdr:spPr bwMode="auto">
        <a:xfrm>
          <a:off x="0" y="11109613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558" name="Text Box 4">
          <a:extLst>
            <a:ext uri="{FF2B5EF4-FFF2-40B4-BE49-F238E27FC236}">
              <a16:creationId xmlns:a16="http://schemas.microsoft.com/office/drawing/2014/main" id="{67AAE412-B722-47B3-9D8D-57961C35286C}"/>
            </a:ext>
          </a:extLst>
        </xdr:cNvPr>
        <xdr:cNvSpPr txBox="1">
          <a:spLocks noChangeArrowheads="1"/>
        </xdr:cNvSpPr>
      </xdr:nvSpPr>
      <xdr:spPr bwMode="auto">
        <a:xfrm>
          <a:off x="0" y="111598364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59" name="Text Box 5">
          <a:extLst>
            <a:ext uri="{FF2B5EF4-FFF2-40B4-BE49-F238E27FC236}">
              <a16:creationId xmlns:a16="http://schemas.microsoft.com/office/drawing/2014/main" id="{B7943529-19FC-4D44-A2D3-5E08F5BDD5FC}"/>
            </a:ext>
          </a:extLst>
        </xdr:cNvPr>
        <xdr:cNvSpPr txBox="1">
          <a:spLocks noChangeArrowheads="1"/>
        </xdr:cNvSpPr>
      </xdr:nvSpPr>
      <xdr:spPr bwMode="auto">
        <a:xfrm>
          <a:off x="0" y="1121005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0" name="Text Box 6">
          <a:extLst>
            <a:ext uri="{FF2B5EF4-FFF2-40B4-BE49-F238E27FC236}">
              <a16:creationId xmlns:a16="http://schemas.microsoft.com/office/drawing/2014/main" id="{24D4E436-EC46-470B-B167-8EE40C842DFD}"/>
            </a:ext>
          </a:extLst>
        </xdr:cNvPr>
        <xdr:cNvSpPr txBox="1">
          <a:spLocks noChangeArrowheads="1"/>
        </xdr:cNvSpPr>
      </xdr:nvSpPr>
      <xdr:spPr bwMode="auto">
        <a:xfrm>
          <a:off x="0" y="112602818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1" name="Text Box 7">
          <a:extLst>
            <a:ext uri="{FF2B5EF4-FFF2-40B4-BE49-F238E27FC236}">
              <a16:creationId xmlns:a16="http://schemas.microsoft.com/office/drawing/2014/main" id="{EC0BF2BC-CAB4-4F9D-A47B-C24D69092AD3}"/>
            </a:ext>
          </a:extLst>
        </xdr:cNvPr>
        <xdr:cNvSpPr txBox="1">
          <a:spLocks noChangeArrowheads="1"/>
        </xdr:cNvSpPr>
      </xdr:nvSpPr>
      <xdr:spPr bwMode="auto">
        <a:xfrm>
          <a:off x="0" y="11310504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2" name="Text Box 8">
          <a:extLst>
            <a:ext uri="{FF2B5EF4-FFF2-40B4-BE49-F238E27FC236}">
              <a16:creationId xmlns:a16="http://schemas.microsoft.com/office/drawing/2014/main" id="{C05A8F94-E726-4C8B-B984-A12B55E08455}"/>
            </a:ext>
          </a:extLst>
        </xdr:cNvPr>
        <xdr:cNvSpPr txBox="1">
          <a:spLocks noChangeArrowheads="1"/>
        </xdr:cNvSpPr>
      </xdr:nvSpPr>
      <xdr:spPr bwMode="auto">
        <a:xfrm>
          <a:off x="0" y="113607273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3" name="Text Box 9">
          <a:extLst>
            <a:ext uri="{FF2B5EF4-FFF2-40B4-BE49-F238E27FC236}">
              <a16:creationId xmlns:a16="http://schemas.microsoft.com/office/drawing/2014/main" id="{1B93186D-781F-4760-A336-61A9516D3764}"/>
            </a:ext>
          </a:extLst>
        </xdr:cNvPr>
        <xdr:cNvSpPr txBox="1">
          <a:spLocks noChangeArrowheads="1"/>
        </xdr:cNvSpPr>
      </xdr:nvSpPr>
      <xdr:spPr bwMode="auto">
        <a:xfrm>
          <a:off x="0" y="1141095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564" name="Text Box 10">
          <a:extLst>
            <a:ext uri="{FF2B5EF4-FFF2-40B4-BE49-F238E27FC236}">
              <a16:creationId xmlns:a16="http://schemas.microsoft.com/office/drawing/2014/main" id="{C9E19022-5446-4C65-94C7-A1C2F1E55AF1}"/>
            </a:ext>
          </a:extLst>
        </xdr:cNvPr>
        <xdr:cNvSpPr txBox="1">
          <a:spLocks noChangeArrowheads="1"/>
        </xdr:cNvSpPr>
      </xdr:nvSpPr>
      <xdr:spPr bwMode="auto">
        <a:xfrm>
          <a:off x="0" y="114611727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65" name="Text Box 11">
          <a:extLst>
            <a:ext uri="{FF2B5EF4-FFF2-40B4-BE49-F238E27FC236}">
              <a16:creationId xmlns:a16="http://schemas.microsoft.com/office/drawing/2014/main" id="{2B934B93-8D1E-45A1-B439-5CE938FD2932}"/>
            </a:ext>
          </a:extLst>
        </xdr:cNvPr>
        <xdr:cNvSpPr txBox="1">
          <a:spLocks noChangeArrowheads="1"/>
        </xdr:cNvSpPr>
      </xdr:nvSpPr>
      <xdr:spPr bwMode="auto">
        <a:xfrm>
          <a:off x="0" y="115113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236"/>
    <xdr:sp macro="" textlink="">
      <xdr:nvSpPr>
        <xdr:cNvPr id="2566" name="Text Box 12">
          <a:extLst>
            <a:ext uri="{FF2B5EF4-FFF2-40B4-BE49-F238E27FC236}">
              <a16:creationId xmlns:a16="http://schemas.microsoft.com/office/drawing/2014/main" id="{E5AB46B3-B7DF-4BB1-91D3-D02804DA5B78}"/>
            </a:ext>
          </a:extLst>
        </xdr:cNvPr>
        <xdr:cNvSpPr txBox="1">
          <a:spLocks noChangeArrowheads="1"/>
        </xdr:cNvSpPr>
      </xdr:nvSpPr>
      <xdr:spPr bwMode="auto">
        <a:xfrm>
          <a:off x="0" y="115616182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7" name="Text Box 13">
          <a:extLst>
            <a:ext uri="{FF2B5EF4-FFF2-40B4-BE49-F238E27FC236}">
              <a16:creationId xmlns:a16="http://schemas.microsoft.com/office/drawing/2014/main" id="{C69EA493-8AF0-49C5-8ABE-9A05B11FB91F}"/>
            </a:ext>
          </a:extLst>
        </xdr:cNvPr>
        <xdr:cNvSpPr txBox="1">
          <a:spLocks noChangeArrowheads="1"/>
        </xdr:cNvSpPr>
      </xdr:nvSpPr>
      <xdr:spPr bwMode="auto">
        <a:xfrm>
          <a:off x="0" y="116118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568" name="Text Box 14">
          <a:extLst>
            <a:ext uri="{FF2B5EF4-FFF2-40B4-BE49-F238E27FC236}">
              <a16:creationId xmlns:a16="http://schemas.microsoft.com/office/drawing/2014/main" id="{1F5ED3BD-FE5B-4937-A79D-C0C431160B18}"/>
            </a:ext>
          </a:extLst>
        </xdr:cNvPr>
        <xdr:cNvSpPr txBox="1">
          <a:spLocks noChangeArrowheads="1"/>
        </xdr:cNvSpPr>
      </xdr:nvSpPr>
      <xdr:spPr bwMode="auto">
        <a:xfrm>
          <a:off x="0" y="116620636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A0CCB4DD-0F7B-49F9-B746-ADC4ED6E6BE4}"/>
            </a:ext>
          </a:extLst>
        </xdr:cNvPr>
        <xdr:cNvSpPr txBox="1">
          <a:spLocks noChangeArrowheads="1"/>
        </xdr:cNvSpPr>
      </xdr:nvSpPr>
      <xdr:spPr bwMode="auto">
        <a:xfrm>
          <a:off x="0" y="1171228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0" name="Text Box 16">
          <a:extLst>
            <a:ext uri="{FF2B5EF4-FFF2-40B4-BE49-F238E27FC236}">
              <a16:creationId xmlns:a16="http://schemas.microsoft.com/office/drawing/2014/main" id="{756ABE04-B6DE-4B82-A8C1-074C23FF0E2D}"/>
            </a:ext>
          </a:extLst>
        </xdr:cNvPr>
        <xdr:cNvSpPr txBox="1">
          <a:spLocks noChangeArrowheads="1"/>
        </xdr:cNvSpPr>
      </xdr:nvSpPr>
      <xdr:spPr bwMode="auto">
        <a:xfrm>
          <a:off x="0" y="12214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1" name="Text Box 48">
          <a:extLst>
            <a:ext uri="{FF2B5EF4-FFF2-40B4-BE49-F238E27FC236}">
              <a16:creationId xmlns:a16="http://schemas.microsoft.com/office/drawing/2014/main" id="{9FC99634-63F3-450C-B9D8-FD390812A934}"/>
            </a:ext>
          </a:extLst>
        </xdr:cNvPr>
        <xdr:cNvSpPr txBox="1">
          <a:spLocks noChangeArrowheads="1"/>
        </xdr:cNvSpPr>
      </xdr:nvSpPr>
      <xdr:spPr bwMode="auto">
        <a:xfrm>
          <a:off x="1541318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2" name="Text Box 49">
          <a:extLst>
            <a:ext uri="{FF2B5EF4-FFF2-40B4-BE49-F238E27FC236}">
              <a16:creationId xmlns:a16="http://schemas.microsoft.com/office/drawing/2014/main" id="{F3A44957-A06D-4ECA-BC36-00C46E47DF10}"/>
            </a:ext>
          </a:extLst>
        </xdr:cNvPr>
        <xdr:cNvSpPr txBox="1">
          <a:spLocks noChangeArrowheads="1"/>
        </xdr:cNvSpPr>
      </xdr:nvSpPr>
      <xdr:spPr bwMode="auto">
        <a:xfrm>
          <a:off x="1541318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3" name="Text Box 50">
          <a:extLst>
            <a:ext uri="{FF2B5EF4-FFF2-40B4-BE49-F238E27FC236}">
              <a16:creationId xmlns:a16="http://schemas.microsoft.com/office/drawing/2014/main" id="{CF4992DC-D570-4832-B5AA-F00706E86B49}"/>
            </a:ext>
          </a:extLst>
        </xdr:cNvPr>
        <xdr:cNvSpPr txBox="1">
          <a:spLocks noChangeArrowheads="1"/>
        </xdr:cNvSpPr>
      </xdr:nvSpPr>
      <xdr:spPr bwMode="auto">
        <a:xfrm>
          <a:off x="1541318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4" name="Text Box 51">
          <a:extLst>
            <a:ext uri="{FF2B5EF4-FFF2-40B4-BE49-F238E27FC236}">
              <a16:creationId xmlns:a16="http://schemas.microsoft.com/office/drawing/2014/main" id="{DB0C00FA-3539-40DB-BB2E-A1982692306C}"/>
            </a:ext>
          </a:extLst>
        </xdr:cNvPr>
        <xdr:cNvSpPr txBox="1">
          <a:spLocks noChangeArrowheads="1"/>
        </xdr:cNvSpPr>
      </xdr:nvSpPr>
      <xdr:spPr bwMode="auto">
        <a:xfrm>
          <a:off x="1541318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5" name="Text Box 52">
          <a:extLst>
            <a:ext uri="{FF2B5EF4-FFF2-40B4-BE49-F238E27FC236}">
              <a16:creationId xmlns:a16="http://schemas.microsoft.com/office/drawing/2014/main" id="{D2B8CA70-8C31-425E-BB79-AB416C0EBCE6}"/>
            </a:ext>
          </a:extLst>
        </xdr:cNvPr>
        <xdr:cNvSpPr txBox="1">
          <a:spLocks noChangeArrowheads="1"/>
        </xdr:cNvSpPr>
      </xdr:nvSpPr>
      <xdr:spPr bwMode="auto">
        <a:xfrm>
          <a:off x="1541318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576" name="Text Box 53">
          <a:extLst>
            <a:ext uri="{FF2B5EF4-FFF2-40B4-BE49-F238E27FC236}">
              <a16:creationId xmlns:a16="http://schemas.microsoft.com/office/drawing/2014/main" id="{221A759E-A8A9-4D21-9137-2B773D009027}"/>
            </a:ext>
          </a:extLst>
        </xdr:cNvPr>
        <xdr:cNvSpPr txBox="1">
          <a:spLocks noChangeArrowheads="1"/>
        </xdr:cNvSpPr>
      </xdr:nvSpPr>
      <xdr:spPr bwMode="auto">
        <a:xfrm>
          <a:off x="1541318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7" name="Text Box 54">
          <a:extLst>
            <a:ext uri="{FF2B5EF4-FFF2-40B4-BE49-F238E27FC236}">
              <a16:creationId xmlns:a16="http://schemas.microsoft.com/office/drawing/2014/main" id="{ED61D52B-358B-4864-9C34-075E0EC001A9}"/>
            </a:ext>
          </a:extLst>
        </xdr:cNvPr>
        <xdr:cNvSpPr txBox="1">
          <a:spLocks noChangeArrowheads="1"/>
        </xdr:cNvSpPr>
      </xdr:nvSpPr>
      <xdr:spPr bwMode="auto">
        <a:xfrm>
          <a:off x="1541318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578" name="Text Box 55">
          <a:extLst>
            <a:ext uri="{FF2B5EF4-FFF2-40B4-BE49-F238E27FC236}">
              <a16:creationId xmlns:a16="http://schemas.microsoft.com/office/drawing/2014/main" id="{9564AECE-E2FC-473E-916F-7573F23FB5A5}"/>
            </a:ext>
          </a:extLst>
        </xdr:cNvPr>
        <xdr:cNvSpPr txBox="1">
          <a:spLocks noChangeArrowheads="1"/>
        </xdr:cNvSpPr>
      </xdr:nvSpPr>
      <xdr:spPr bwMode="auto">
        <a:xfrm>
          <a:off x="1541318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9" name="Text Box 56">
          <a:extLst>
            <a:ext uri="{FF2B5EF4-FFF2-40B4-BE49-F238E27FC236}">
              <a16:creationId xmlns:a16="http://schemas.microsoft.com/office/drawing/2014/main" id="{8A21A5F5-1D92-4438-867A-4ACFCF500083}"/>
            </a:ext>
          </a:extLst>
        </xdr:cNvPr>
        <xdr:cNvSpPr txBox="1">
          <a:spLocks noChangeArrowheads="1"/>
        </xdr:cNvSpPr>
      </xdr:nvSpPr>
      <xdr:spPr bwMode="auto">
        <a:xfrm>
          <a:off x="1541318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580" name="Text Box 57">
          <a:extLst>
            <a:ext uri="{FF2B5EF4-FFF2-40B4-BE49-F238E27FC236}">
              <a16:creationId xmlns:a16="http://schemas.microsoft.com/office/drawing/2014/main" id="{E5710AE8-2A31-4616-859D-3BA7C2585AB7}"/>
            </a:ext>
          </a:extLst>
        </xdr:cNvPr>
        <xdr:cNvSpPr txBox="1">
          <a:spLocks noChangeArrowheads="1"/>
        </xdr:cNvSpPr>
      </xdr:nvSpPr>
      <xdr:spPr bwMode="auto">
        <a:xfrm>
          <a:off x="1541318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1" name="Text Box 58">
          <a:extLst>
            <a:ext uri="{FF2B5EF4-FFF2-40B4-BE49-F238E27FC236}">
              <a16:creationId xmlns:a16="http://schemas.microsoft.com/office/drawing/2014/main" id="{67F11F79-45ED-4E0A-84ED-2921FA141457}"/>
            </a:ext>
          </a:extLst>
        </xdr:cNvPr>
        <xdr:cNvSpPr txBox="1">
          <a:spLocks noChangeArrowheads="1"/>
        </xdr:cNvSpPr>
      </xdr:nvSpPr>
      <xdr:spPr bwMode="auto">
        <a:xfrm>
          <a:off x="1541318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2" name="Text Box 59">
          <a:extLst>
            <a:ext uri="{FF2B5EF4-FFF2-40B4-BE49-F238E27FC236}">
              <a16:creationId xmlns:a16="http://schemas.microsoft.com/office/drawing/2014/main" id="{4513562F-90F0-4ACC-8848-7B1E4806261E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3" name="Text Box 60">
          <a:extLst>
            <a:ext uri="{FF2B5EF4-FFF2-40B4-BE49-F238E27FC236}">
              <a16:creationId xmlns:a16="http://schemas.microsoft.com/office/drawing/2014/main" id="{19E2F628-F4C5-4BC2-8889-32FA26B6251B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4" name="Text Box 61">
          <a:extLst>
            <a:ext uri="{FF2B5EF4-FFF2-40B4-BE49-F238E27FC236}">
              <a16:creationId xmlns:a16="http://schemas.microsoft.com/office/drawing/2014/main" id="{71495B98-198F-43B8-9240-39AD12BD03CD}"/>
            </a:ext>
          </a:extLst>
        </xdr:cNvPr>
        <xdr:cNvSpPr txBox="1">
          <a:spLocks noChangeArrowheads="1"/>
        </xdr:cNvSpPr>
      </xdr:nvSpPr>
      <xdr:spPr bwMode="auto">
        <a:xfrm>
          <a:off x="1541318" y="46057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5" name="Text Box 62">
          <a:extLst>
            <a:ext uri="{FF2B5EF4-FFF2-40B4-BE49-F238E27FC236}">
              <a16:creationId xmlns:a16="http://schemas.microsoft.com/office/drawing/2014/main" id="{2C521E83-EC67-4DC1-B6D9-B4CA312426A1}"/>
            </a:ext>
          </a:extLst>
        </xdr:cNvPr>
        <xdr:cNvSpPr txBox="1">
          <a:spLocks noChangeArrowheads="1"/>
        </xdr:cNvSpPr>
      </xdr:nvSpPr>
      <xdr:spPr bwMode="auto">
        <a:xfrm>
          <a:off x="1541318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6" name="Text Box 64">
          <a:extLst>
            <a:ext uri="{FF2B5EF4-FFF2-40B4-BE49-F238E27FC236}">
              <a16:creationId xmlns:a16="http://schemas.microsoft.com/office/drawing/2014/main" id="{98F5415E-B1AE-4823-B2EB-05D90A1C7ACB}"/>
            </a:ext>
          </a:extLst>
        </xdr:cNvPr>
        <xdr:cNvSpPr txBox="1">
          <a:spLocks noChangeArrowheads="1"/>
        </xdr:cNvSpPr>
      </xdr:nvSpPr>
      <xdr:spPr bwMode="auto">
        <a:xfrm>
          <a:off x="1541318" y="94020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587" name="Text Box 67">
          <a:extLst>
            <a:ext uri="{FF2B5EF4-FFF2-40B4-BE49-F238E27FC236}">
              <a16:creationId xmlns:a16="http://schemas.microsoft.com/office/drawing/2014/main" id="{961ADE85-4963-4523-8868-EA832B08E74F}"/>
            </a:ext>
          </a:extLst>
        </xdr:cNvPr>
        <xdr:cNvSpPr txBox="1">
          <a:spLocks noChangeArrowheads="1"/>
        </xdr:cNvSpPr>
      </xdr:nvSpPr>
      <xdr:spPr bwMode="auto">
        <a:xfrm>
          <a:off x="1541318" y="95527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8" name="Text Box 68">
          <a:extLst>
            <a:ext uri="{FF2B5EF4-FFF2-40B4-BE49-F238E27FC236}">
              <a16:creationId xmlns:a16="http://schemas.microsoft.com/office/drawing/2014/main" id="{6FC37C2F-4F9A-4A78-A950-02DE53722938}"/>
            </a:ext>
          </a:extLst>
        </xdr:cNvPr>
        <xdr:cNvSpPr txBox="1">
          <a:spLocks noChangeArrowheads="1"/>
        </xdr:cNvSpPr>
      </xdr:nvSpPr>
      <xdr:spPr bwMode="auto">
        <a:xfrm>
          <a:off x="1541318" y="9577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9" name="Text Box 73">
          <a:extLst>
            <a:ext uri="{FF2B5EF4-FFF2-40B4-BE49-F238E27FC236}">
              <a16:creationId xmlns:a16="http://schemas.microsoft.com/office/drawing/2014/main" id="{F09CEC15-17CF-4A98-8D17-3444A8543C6E}"/>
            </a:ext>
          </a:extLst>
        </xdr:cNvPr>
        <xdr:cNvSpPr txBox="1">
          <a:spLocks noChangeArrowheads="1"/>
        </xdr:cNvSpPr>
      </xdr:nvSpPr>
      <xdr:spPr bwMode="auto">
        <a:xfrm>
          <a:off x="1541318" y="98540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0" name="Text Box 74">
          <a:extLst>
            <a:ext uri="{FF2B5EF4-FFF2-40B4-BE49-F238E27FC236}">
              <a16:creationId xmlns:a16="http://schemas.microsoft.com/office/drawing/2014/main" id="{6492212D-D9D2-493A-963C-23EB8C81C8DD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1" name="Text Box 75">
          <a:extLst>
            <a:ext uri="{FF2B5EF4-FFF2-40B4-BE49-F238E27FC236}">
              <a16:creationId xmlns:a16="http://schemas.microsoft.com/office/drawing/2014/main" id="{D15E9305-0DAA-4769-98EC-EA35FAE07B05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2" name="Text Box 76">
          <a:extLst>
            <a:ext uri="{FF2B5EF4-FFF2-40B4-BE49-F238E27FC236}">
              <a16:creationId xmlns:a16="http://schemas.microsoft.com/office/drawing/2014/main" id="{7D8D48C0-D080-4F75-B041-25D746653F31}"/>
            </a:ext>
          </a:extLst>
        </xdr:cNvPr>
        <xdr:cNvSpPr txBox="1">
          <a:spLocks noChangeArrowheads="1"/>
        </xdr:cNvSpPr>
      </xdr:nvSpPr>
      <xdr:spPr bwMode="auto">
        <a:xfrm>
          <a:off x="1541318" y="103813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93" name="Text Box 77">
          <a:extLst>
            <a:ext uri="{FF2B5EF4-FFF2-40B4-BE49-F238E27FC236}">
              <a16:creationId xmlns:a16="http://schemas.microsoft.com/office/drawing/2014/main" id="{873B447B-1007-4155-BE57-B113A7B22D23}"/>
            </a:ext>
          </a:extLst>
        </xdr:cNvPr>
        <xdr:cNvSpPr txBox="1">
          <a:spLocks noChangeArrowheads="1"/>
        </xdr:cNvSpPr>
      </xdr:nvSpPr>
      <xdr:spPr bwMode="auto">
        <a:xfrm>
          <a:off x="1541318" y="11938288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4" name="Text Box 78">
          <a:extLst>
            <a:ext uri="{FF2B5EF4-FFF2-40B4-BE49-F238E27FC236}">
              <a16:creationId xmlns:a16="http://schemas.microsoft.com/office/drawing/2014/main" id="{72632592-A9C5-4EFF-9F7E-E46878144327}"/>
            </a:ext>
          </a:extLst>
        </xdr:cNvPr>
        <xdr:cNvSpPr txBox="1">
          <a:spLocks noChangeArrowheads="1"/>
        </xdr:cNvSpPr>
      </xdr:nvSpPr>
      <xdr:spPr bwMode="auto">
        <a:xfrm>
          <a:off x="1541318" y="18435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5" name="Text Box 79">
          <a:extLst>
            <a:ext uri="{FF2B5EF4-FFF2-40B4-BE49-F238E27FC236}">
              <a16:creationId xmlns:a16="http://schemas.microsoft.com/office/drawing/2014/main" id="{CEFF7768-91C6-425D-8AE1-FF1003FC9DAB}"/>
            </a:ext>
          </a:extLst>
        </xdr:cNvPr>
        <xdr:cNvSpPr txBox="1">
          <a:spLocks noChangeArrowheads="1"/>
        </xdr:cNvSpPr>
      </xdr:nvSpPr>
      <xdr:spPr bwMode="auto">
        <a:xfrm>
          <a:off x="1541318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6" name="Text Box 80">
          <a:extLst>
            <a:ext uri="{FF2B5EF4-FFF2-40B4-BE49-F238E27FC236}">
              <a16:creationId xmlns:a16="http://schemas.microsoft.com/office/drawing/2014/main" id="{B9585587-849E-481F-BF28-3A4E8C08D472}"/>
            </a:ext>
          </a:extLst>
        </xdr:cNvPr>
        <xdr:cNvSpPr txBox="1">
          <a:spLocks noChangeArrowheads="1"/>
        </xdr:cNvSpPr>
      </xdr:nvSpPr>
      <xdr:spPr bwMode="auto">
        <a:xfrm>
          <a:off x="1541318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7" name="Text Box 81">
          <a:extLst>
            <a:ext uri="{FF2B5EF4-FFF2-40B4-BE49-F238E27FC236}">
              <a16:creationId xmlns:a16="http://schemas.microsoft.com/office/drawing/2014/main" id="{46172B26-440A-4510-AB77-09BE312E3D17}"/>
            </a:ext>
          </a:extLst>
        </xdr:cNvPr>
        <xdr:cNvSpPr txBox="1">
          <a:spLocks noChangeArrowheads="1"/>
        </xdr:cNvSpPr>
      </xdr:nvSpPr>
      <xdr:spPr bwMode="auto">
        <a:xfrm>
          <a:off x="1541318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8" name="Text Box 82">
          <a:extLst>
            <a:ext uri="{FF2B5EF4-FFF2-40B4-BE49-F238E27FC236}">
              <a16:creationId xmlns:a16="http://schemas.microsoft.com/office/drawing/2014/main" id="{4B33CE65-103C-46A3-90C6-EB785F221A4A}"/>
            </a:ext>
          </a:extLst>
        </xdr:cNvPr>
        <xdr:cNvSpPr txBox="1">
          <a:spLocks noChangeArrowheads="1"/>
        </xdr:cNvSpPr>
      </xdr:nvSpPr>
      <xdr:spPr bwMode="auto">
        <a:xfrm>
          <a:off x="1541318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9" name="Text Box 83">
          <a:extLst>
            <a:ext uri="{FF2B5EF4-FFF2-40B4-BE49-F238E27FC236}">
              <a16:creationId xmlns:a16="http://schemas.microsoft.com/office/drawing/2014/main" id="{CADF8A26-8015-46E7-965D-256BA7F9B02D}"/>
            </a:ext>
          </a:extLst>
        </xdr:cNvPr>
        <xdr:cNvSpPr txBox="1">
          <a:spLocks noChangeArrowheads="1"/>
        </xdr:cNvSpPr>
      </xdr:nvSpPr>
      <xdr:spPr bwMode="auto">
        <a:xfrm>
          <a:off x="1541318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00" name="Text Box 84">
          <a:extLst>
            <a:ext uri="{FF2B5EF4-FFF2-40B4-BE49-F238E27FC236}">
              <a16:creationId xmlns:a16="http://schemas.microsoft.com/office/drawing/2014/main" id="{65CD8738-80FC-48E5-8F3A-C89A1E1C170A}"/>
            </a:ext>
          </a:extLst>
        </xdr:cNvPr>
        <xdr:cNvSpPr txBox="1">
          <a:spLocks noChangeArrowheads="1"/>
        </xdr:cNvSpPr>
      </xdr:nvSpPr>
      <xdr:spPr bwMode="auto">
        <a:xfrm>
          <a:off x="1541318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1" name="Text Box 85">
          <a:extLst>
            <a:ext uri="{FF2B5EF4-FFF2-40B4-BE49-F238E27FC236}">
              <a16:creationId xmlns:a16="http://schemas.microsoft.com/office/drawing/2014/main" id="{2CD22B94-F054-4E99-B560-2B3569986253}"/>
            </a:ext>
          </a:extLst>
        </xdr:cNvPr>
        <xdr:cNvSpPr txBox="1">
          <a:spLocks noChangeArrowheads="1"/>
        </xdr:cNvSpPr>
      </xdr:nvSpPr>
      <xdr:spPr bwMode="auto">
        <a:xfrm>
          <a:off x="1541318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02" name="Text Box 86">
          <a:extLst>
            <a:ext uri="{FF2B5EF4-FFF2-40B4-BE49-F238E27FC236}">
              <a16:creationId xmlns:a16="http://schemas.microsoft.com/office/drawing/2014/main" id="{55D5B398-44AE-4BF8-93BA-00BF73A7D146}"/>
            </a:ext>
          </a:extLst>
        </xdr:cNvPr>
        <xdr:cNvSpPr txBox="1">
          <a:spLocks noChangeArrowheads="1"/>
        </xdr:cNvSpPr>
      </xdr:nvSpPr>
      <xdr:spPr bwMode="auto">
        <a:xfrm>
          <a:off x="1541318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3" name="Text Box 87">
          <a:extLst>
            <a:ext uri="{FF2B5EF4-FFF2-40B4-BE49-F238E27FC236}">
              <a16:creationId xmlns:a16="http://schemas.microsoft.com/office/drawing/2014/main" id="{6901B924-664E-467A-BF6B-50099DC55668}"/>
            </a:ext>
          </a:extLst>
        </xdr:cNvPr>
        <xdr:cNvSpPr txBox="1">
          <a:spLocks noChangeArrowheads="1"/>
        </xdr:cNvSpPr>
      </xdr:nvSpPr>
      <xdr:spPr bwMode="auto">
        <a:xfrm>
          <a:off x="1541318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04" name="Text Box 88">
          <a:extLst>
            <a:ext uri="{FF2B5EF4-FFF2-40B4-BE49-F238E27FC236}">
              <a16:creationId xmlns:a16="http://schemas.microsoft.com/office/drawing/2014/main" id="{18CF5CF0-16EE-4B09-BFC9-40CE86E62067}"/>
            </a:ext>
          </a:extLst>
        </xdr:cNvPr>
        <xdr:cNvSpPr txBox="1">
          <a:spLocks noChangeArrowheads="1"/>
        </xdr:cNvSpPr>
      </xdr:nvSpPr>
      <xdr:spPr bwMode="auto">
        <a:xfrm>
          <a:off x="1541318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5" name="Text Box 89">
          <a:extLst>
            <a:ext uri="{FF2B5EF4-FFF2-40B4-BE49-F238E27FC236}">
              <a16:creationId xmlns:a16="http://schemas.microsoft.com/office/drawing/2014/main" id="{0B700627-FACA-47CE-B32D-80279A00F986}"/>
            </a:ext>
          </a:extLst>
        </xdr:cNvPr>
        <xdr:cNvSpPr txBox="1">
          <a:spLocks noChangeArrowheads="1"/>
        </xdr:cNvSpPr>
      </xdr:nvSpPr>
      <xdr:spPr bwMode="auto">
        <a:xfrm>
          <a:off x="1541318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6" name="Text Box 90">
          <a:extLst>
            <a:ext uri="{FF2B5EF4-FFF2-40B4-BE49-F238E27FC236}">
              <a16:creationId xmlns:a16="http://schemas.microsoft.com/office/drawing/2014/main" id="{D437EF60-BB12-4DA6-A4B1-AB7DC2090EA2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7" name="Text Box 91">
          <a:extLst>
            <a:ext uri="{FF2B5EF4-FFF2-40B4-BE49-F238E27FC236}">
              <a16:creationId xmlns:a16="http://schemas.microsoft.com/office/drawing/2014/main" id="{595321BD-9852-4975-BBA1-367021234A87}"/>
            </a:ext>
          </a:extLst>
        </xdr:cNvPr>
        <xdr:cNvSpPr txBox="1">
          <a:spLocks noChangeArrowheads="1"/>
        </xdr:cNvSpPr>
      </xdr:nvSpPr>
      <xdr:spPr bwMode="auto">
        <a:xfrm>
          <a:off x="1541318" y="45555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08" name="Text Box 92">
          <a:extLst>
            <a:ext uri="{FF2B5EF4-FFF2-40B4-BE49-F238E27FC236}">
              <a16:creationId xmlns:a16="http://schemas.microsoft.com/office/drawing/2014/main" id="{EA2DF693-F09F-4C35-ADD3-787B8E99E8C9}"/>
            </a:ext>
          </a:extLst>
        </xdr:cNvPr>
        <xdr:cNvSpPr txBox="1">
          <a:spLocks noChangeArrowheads="1"/>
        </xdr:cNvSpPr>
      </xdr:nvSpPr>
      <xdr:spPr bwMode="auto">
        <a:xfrm>
          <a:off x="1541318" y="696623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9" name="Text Box 94">
          <a:extLst>
            <a:ext uri="{FF2B5EF4-FFF2-40B4-BE49-F238E27FC236}">
              <a16:creationId xmlns:a16="http://schemas.microsoft.com/office/drawing/2014/main" id="{5462050C-E56F-4473-BBC1-4F970D42CDFA}"/>
            </a:ext>
          </a:extLst>
        </xdr:cNvPr>
        <xdr:cNvSpPr txBox="1">
          <a:spLocks noChangeArrowheads="1"/>
        </xdr:cNvSpPr>
      </xdr:nvSpPr>
      <xdr:spPr bwMode="auto">
        <a:xfrm>
          <a:off x="1541318" y="93267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0" name="Text Box 95">
          <a:extLst>
            <a:ext uri="{FF2B5EF4-FFF2-40B4-BE49-F238E27FC236}">
              <a16:creationId xmlns:a16="http://schemas.microsoft.com/office/drawing/2014/main" id="{07295CC5-D0CD-429F-94AE-E90B0D41C85F}"/>
            </a:ext>
          </a:extLst>
        </xdr:cNvPr>
        <xdr:cNvSpPr txBox="1">
          <a:spLocks noChangeArrowheads="1"/>
        </xdr:cNvSpPr>
      </xdr:nvSpPr>
      <xdr:spPr bwMode="auto">
        <a:xfrm>
          <a:off x="1541318" y="94020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611" name="Text Box 96">
          <a:extLst>
            <a:ext uri="{FF2B5EF4-FFF2-40B4-BE49-F238E27FC236}">
              <a16:creationId xmlns:a16="http://schemas.microsoft.com/office/drawing/2014/main" id="{C98B7307-ABBA-4931-AE6F-3E247919722B}"/>
            </a:ext>
          </a:extLst>
        </xdr:cNvPr>
        <xdr:cNvSpPr txBox="1">
          <a:spLocks noChangeArrowheads="1"/>
        </xdr:cNvSpPr>
      </xdr:nvSpPr>
      <xdr:spPr bwMode="auto">
        <a:xfrm>
          <a:off x="1541318" y="9452263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2" name="Text Box 97">
          <a:extLst>
            <a:ext uri="{FF2B5EF4-FFF2-40B4-BE49-F238E27FC236}">
              <a16:creationId xmlns:a16="http://schemas.microsoft.com/office/drawing/2014/main" id="{6C8BE8E2-B576-44E2-AF14-BBD4B2BA6BC5}"/>
            </a:ext>
          </a:extLst>
        </xdr:cNvPr>
        <xdr:cNvSpPr txBox="1">
          <a:spLocks noChangeArrowheads="1"/>
        </xdr:cNvSpPr>
      </xdr:nvSpPr>
      <xdr:spPr bwMode="auto">
        <a:xfrm>
          <a:off x="1541318" y="95024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13" name="Text Box 98">
          <a:extLst>
            <a:ext uri="{FF2B5EF4-FFF2-40B4-BE49-F238E27FC236}">
              <a16:creationId xmlns:a16="http://schemas.microsoft.com/office/drawing/2014/main" id="{E92624A7-9F3E-4884-A64A-835C738EAAC4}"/>
            </a:ext>
          </a:extLst>
        </xdr:cNvPr>
        <xdr:cNvSpPr txBox="1">
          <a:spLocks noChangeArrowheads="1"/>
        </xdr:cNvSpPr>
      </xdr:nvSpPr>
      <xdr:spPr bwMode="auto">
        <a:xfrm>
          <a:off x="1541318" y="95527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4" name="Text Box 99">
          <a:extLst>
            <a:ext uri="{FF2B5EF4-FFF2-40B4-BE49-F238E27FC236}">
              <a16:creationId xmlns:a16="http://schemas.microsoft.com/office/drawing/2014/main" id="{954EF285-569A-47D2-85CC-83A4C23F362B}"/>
            </a:ext>
          </a:extLst>
        </xdr:cNvPr>
        <xdr:cNvSpPr txBox="1">
          <a:spLocks noChangeArrowheads="1"/>
        </xdr:cNvSpPr>
      </xdr:nvSpPr>
      <xdr:spPr bwMode="auto">
        <a:xfrm>
          <a:off x="1541318" y="9577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15" name="Text Box 100">
          <a:extLst>
            <a:ext uri="{FF2B5EF4-FFF2-40B4-BE49-F238E27FC236}">
              <a16:creationId xmlns:a16="http://schemas.microsoft.com/office/drawing/2014/main" id="{25668E7E-921E-4594-BEC5-388ACF12919B}"/>
            </a:ext>
          </a:extLst>
        </xdr:cNvPr>
        <xdr:cNvSpPr txBox="1">
          <a:spLocks noChangeArrowheads="1"/>
        </xdr:cNvSpPr>
      </xdr:nvSpPr>
      <xdr:spPr bwMode="auto">
        <a:xfrm>
          <a:off x="1541318" y="9653154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6" name="Text Box 101">
          <a:extLst>
            <a:ext uri="{FF2B5EF4-FFF2-40B4-BE49-F238E27FC236}">
              <a16:creationId xmlns:a16="http://schemas.microsoft.com/office/drawing/2014/main" id="{A2903B98-1D0B-4286-A4CE-33DC0C670278}"/>
            </a:ext>
          </a:extLst>
        </xdr:cNvPr>
        <xdr:cNvSpPr txBox="1">
          <a:spLocks noChangeArrowheads="1"/>
        </xdr:cNvSpPr>
      </xdr:nvSpPr>
      <xdr:spPr bwMode="auto">
        <a:xfrm>
          <a:off x="1541318" y="96782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17" name="Text Box 102">
          <a:extLst>
            <a:ext uri="{FF2B5EF4-FFF2-40B4-BE49-F238E27FC236}">
              <a16:creationId xmlns:a16="http://schemas.microsoft.com/office/drawing/2014/main" id="{C638772B-9174-4741-9E2A-770306323B49}"/>
            </a:ext>
          </a:extLst>
        </xdr:cNvPr>
        <xdr:cNvSpPr txBox="1">
          <a:spLocks noChangeArrowheads="1"/>
        </xdr:cNvSpPr>
      </xdr:nvSpPr>
      <xdr:spPr bwMode="auto">
        <a:xfrm>
          <a:off x="1541318" y="975360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8" name="Text Box 103">
          <a:extLst>
            <a:ext uri="{FF2B5EF4-FFF2-40B4-BE49-F238E27FC236}">
              <a16:creationId xmlns:a16="http://schemas.microsoft.com/office/drawing/2014/main" id="{8B82ADD8-51DE-4294-9C88-52C966739791}"/>
            </a:ext>
          </a:extLst>
        </xdr:cNvPr>
        <xdr:cNvSpPr txBox="1">
          <a:spLocks noChangeArrowheads="1"/>
        </xdr:cNvSpPr>
      </xdr:nvSpPr>
      <xdr:spPr bwMode="auto">
        <a:xfrm>
          <a:off x="1541318" y="98038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9" name="Text Box 104">
          <a:extLst>
            <a:ext uri="{FF2B5EF4-FFF2-40B4-BE49-F238E27FC236}">
              <a16:creationId xmlns:a16="http://schemas.microsoft.com/office/drawing/2014/main" id="{7651DE48-5A5F-43DF-BE66-9A4574F6A4DF}"/>
            </a:ext>
          </a:extLst>
        </xdr:cNvPr>
        <xdr:cNvSpPr txBox="1">
          <a:spLocks noChangeArrowheads="1"/>
        </xdr:cNvSpPr>
      </xdr:nvSpPr>
      <xdr:spPr bwMode="auto">
        <a:xfrm>
          <a:off x="1541318" y="98540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0" name="Text Box 105">
          <a:extLst>
            <a:ext uri="{FF2B5EF4-FFF2-40B4-BE49-F238E27FC236}">
              <a16:creationId xmlns:a16="http://schemas.microsoft.com/office/drawing/2014/main" id="{8A0DD762-538A-4396-94B5-33868EBDD9E3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21" name="Text Box 106">
          <a:extLst>
            <a:ext uri="{FF2B5EF4-FFF2-40B4-BE49-F238E27FC236}">
              <a16:creationId xmlns:a16="http://schemas.microsoft.com/office/drawing/2014/main" id="{FC542CE6-4A46-43EB-B6B7-2A178DF5E666}"/>
            </a:ext>
          </a:extLst>
        </xdr:cNvPr>
        <xdr:cNvSpPr txBox="1">
          <a:spLocks noChangeArrowheads="1"/>
        </xdr:cNvSpPr>
      </xdr:nvSpPr>
      <xdr:spPr bwMode="auto">
        <a:xfrm>
          <a:off x="1541318" y="103311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22" name="Text Box 107">
          <a:extLst>
            <a:ext uri="{FF2B5EF4-FFF2-40B4-BE49-F238E27FC236}">
              <a16:creationId xmlns:a16="http://schemas.microsoft.com/office/drawing/2014/main" id="{28E5F5A5-4E2C-4176-A38B-09F5F4132366}"/>
            </a:ext>
          </a:extLst>
        </xdr:cNvPr>
        <xdr:cNvSpPr txBox="1">
          <a:spLocks noChangeArrowheads="1"/>
        </xdr:cNvSpPr>
      </xdr:nvSpPr>
      <xdr:spPr bwMode="auto">
        <a:xfrm>
          <a:off x="1541318" y="11888065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23" name="Text Box 108">
          <a:extLst>
            <a:ext uri="{FF2B5EF4-FFF2-40B4-BE49-F238E27FC236}">
              <a16:creationId xmlns:a16="http://schemas.microsoft.com/office/drawing/2014/main" id="{7215E66D-76D3-4FD9-85B0-F038F459F901}"/>
            </a:ext>
          </a:extLst>
        </xdr:cNvPr>
        <xdr:cNvSpPr txBox="1">
          <a:spLocks noChangeArrowheads="1"/>
        </xdr:cNvSpPr>
      </xdr:nvSpPr>
      <xdr:spPr bwMode="auto">
        <a:xfrm>
          <a:off x="1541318" y="18686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4" name="Text Box 109">
          <a:extLst>
            <a:ext uri="{FF2B5EF4-FFF2-40B4-BE49-F238E27FC236}">
              <a16:creationId xmlns:a16="http://schemas.microsoft.com/office/drawing/2014/main" id="{FB9EAA8A-B20F-4114-9617-123B41D90B9C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5" name="Text Box 110">
          <a:extLst>
            <a:ext uri="{FF2B5EF4-FFF2-40B4-BE49-F238E27FC236}">
              <a16:creationId xmlns:a16="http://schemas.microsoft.com/office/drawing/2014/main" id="{CB537869-5E50-4332-8071-6C60FBE443DE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26" name="Text Box 111">
          <a:extLst>
            <a:ext uri="{FF2B5EF4-FFF2-40B4-BE49-F238E27FC236}">
              <a16:creationId xmlns:a16="http://schemas.microsoft.com/office/drawing/2014/main" id="{3971E89E-3F43-4CB2-B437-C347B9876406}"/>
            </a:ext>
          </a:extLst>
        </xdr:cNvPr>
        <xdr:cNvSpPr txBox="1">
          <a:spLocks noChangeArrowheads="1"/>
        </xdr:cNvSpPr>
      </xdr:nvSpPr>
      <xdr:spPr bwMode="auto">
        <a:xfrm>
          <a:off x="1541318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27" name="Text Box 112">
          <a:extLst>
            <a:ext uri="{FF2B5EF4-FFF2-40B4-BE49-F238E27FC236}">
              <a16:creationId xmlns:a16="http://schemas.microsoft.com/office/drawing/2014/main" id="{9E3F4BE2-181A-41EE-BFF0-9426E83F996B}"/>
            </a:ext>
          </a:extLst>
        </xdr:cNvPr>
        <xdr:cNvSpPr txBox="1">
          <a:spLocks noChangeArrowheads="1"/>
        </xdr:cNvSpPr>
      </xdr:nvSpPr>
      <xdr:spPr bwMode="auto">
        <a:xfrm>
          <a:off x="1541318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8" name="Text Box 113">
          <a:extLst>
            <a:ext uri="{FF2B5EF4-FFF2-40B4-BE49-F238E27FC236}">
              <a16:creationId xmlns:a16="http://schemas.microsoft.com/office/drawing/2014/main" id="{FF9C6456-7D16-4BA0-B319-CD3E6EC6D159}"/>
            </a:ext>
          </a:extLst>
        </xdr:cNvPr>
        <xdr:cNvSpPr txBox="1">
          <a:spLocks noChangeArrowheads="1"/>
        </xdr:cNvSpPr>
      </xdr:nvSpPr>
      <xdr:spPr bwMode="auto">
        <a:xfrm>
          <a:off x="1541318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9" name="Text Box 114">
          <a:extLst>
            <a:ext uri="{FF2B5EF4-FFF2-40B4-BE49-F238E27FC236}">
              <a16:creationId xmlns:a16="http://schemas.microsoft.com/office/drawing/2014/main" id="{329E7EFF-F739-46B0-9BFB-6509749A899D}"/>
            </a:ext>
          </a:extLst>
        </xdr:cNvPr>
        <xdr:cNvSpPr txBox="1">
          <a:spLocks noChangeArrowheads="1"/>
        </xdr:cNvSpPr>
      </xdr:nvSpPr>
      <xdr:spPr bwMode="auto">
        <a:xfrm>
          <a:off x="1541318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30" name="Text Box 115">
          <a:extLst>
            <a:ext uri="{FF2B5EF4-FFF2-40B4-BE49-F238E27FC236}">
              <a16:creationId xmlns:a16="http://schemas.microsoft.com/office/drawing/2014/main" id="{EF1F13E6-D04C-472D-A793-04A2D319E5E1}"/>
            </a:ext>
          </a:extLst>
        </xdr:cNvPr>
        <xdr:cNvSpPr txBox="1">
          <a:spLocks noChangeArrowheads="1"/>
        </xdr:cNvSpPr>
      </xdr:nvSpPr>
      <xdr:spPr bwMode="auto">
        <a:xfrm>
          <a:off x="1541318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31" name="Text Box 116">
          <a:extLst>
            <a:ext uri="{FF2B5EF4-FFF2-40B4-BE49-F238E27FC236}">
              <a16:creationId xmlns:a16="http://schemas.microsoft.com/office/drawing/2014/main" id="{D5497D5D-66CC-4D5F-8FD3-AC4227EE3127}"/>
            </a:ext>
          </a:extLst>
        </xdr:cNvPr>
        <xdr:cNvSpPr txBox="1">
          <a:spLocks noChangeArrowheads="1"/>
        </xdr:cNvSpPr>
      </xdr:nvSpPr>
      <xdr:spPr bwMode="auto">
        <a:xfrm>
          <a:off x="1541318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2" name="Text Box 117">
          <a:extLst>
            <a:ext uri="{FF2B5EF4-FFF2-40B4-BE49-F238E27FC236}">
              <a16:creationId xmlns:a16="http://schemas.microsoft.com/office/drawing/2014/main" id="{0117A7B2-D8AB-495A-A17D-E73D38ABD979}"/>
            </a:ext>
          </a:extLst>
        </xdr:cNvPr>
        <xdr:cNvSpPr txBox="1">
          <a:spLocks noChangeArrowheads="1"/>
        </xdr:cNvSpPr>
      </xdr:nvSpPr>
      <xdr:spPr bwMode="auto">
        <a:xfrm>
          <a:off x="1541318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3" name="Text Box 118">
          <a:extLst>
            <a:ext uri="{FF2B5EF4-FFF2-40B4-BE49-F238E27FC236}">
              <a16:creationId xmlns:a16="http://schemas.microsoft.com/office/drawing/2014/main" id="{BB50981D-15C8-421A-BE3C-85A8979E4F2A}"/>
            </a:ext>
          </a:extLst>
        </xdr:cNvPr>
        <xdr:cNvSpPr txBox="1">
          <a:spLocks noChangeArrowheads="1"/>
        </xdr:cNvSpPr>
      </xdr:nvSpPr>
      <xdr:spPr bwMode="auto">
        <a:xfrm>
          <a:off x="1541318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4" name="Text Box 119">
          <a:extLst>
            <a:ext uri="{FF2B5EF4-FFF2-40B4-BE49-F238E27FC236}">
              <a16:creationId xmlns:a16="http://schemas.microsoft.com/office/drawing/2014/main" id="{82C6F268-D395-4B33-9244-8DB2B5B42002}"/>
            </a:ext>
          </a:extLst>
        </xdr:cNvPr>
        <xdr:cNvSpPr txBox="1">
          <a:spLocks noChangeArrowheads="1"/>
        </xdr:cNvSpPr>
      </xdr:nvSpPr>
      <xdr:spPr bwMode="auto">
        <a:xfrm>
          <a:off x="1541318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5" name="Text Box 120">
          <a:extLst>
            <a:ext uri="{FF2B5EF4-FFF2-40B4-BE49-F238E27FC236}">
              <a16:creationId xmlns:a16="http://schemas.microsoft.com/office/drawing/2014/main" id="{F817A47E-4F14-4243-AE60-10470D3C7BBA}"/>
            </a:ext>
          </a:extLst>
        </xdr:cNvPr>
        <xdr:cNvSpPr txBox="1">
          <a:spLocks noChangeArrowheads="1"/>
        </xdr:cNvSpPr>
      </xdr:nvSpPr>
      <xdr:spPr bwMode="auto">
        <a:xfrm>
          <a:off x="1541318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6" name="Text Box 121">
          <a:extLst>
            <a:ext uri="{FF2B5EF4-FFF2-40B4-BE49-F238E27FC236}">
              <a16:creationId xmlns:a16="http://schemas.microsoft.com/office/drawing/2014/main" id="{702CA542-B888-4260-A970-87F1C4FDBF0F}"/>
            </a:ext>
          </a:extLst>
        </xdr:cNvPr>
        <xdr:cNvSpPr txBox="1">
          <a:spLocks noChangeArrowheads="1"/>
        </xdr:cNvSpPr>
      </xdr:nvSpPr>
      <xdr:spPr bwMode="auto">
        <a:xfrm>
          <a:off x="1541318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7" name="Text Box 122">
          <a:extLst>
            <a:ext uri="{FF2B5EF4-FFF2-40B4-BE49-F238E27FC236}">
              <a16:creationId xmlns:a16="http://schemas.microsoft.com/office/drawing/2014/main" id="{73ED05D4-C726-4DA7-B393-710991469CB8}"/>
            </a:ext>
          </a:extLst>
        </xdr:cNvPr>
        <xdr:cNvSpPr txBox="1">
          <a:spLocks noChangeArrowheads="1"/>
        </xdr:cNvSpPr>
      </xdr:nvSpPr>
      <xdr:spPr bwMode="auto">
        <a:xfrm>
          <a:off x="1541318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8" name="Text Box 123">
          <a:extLst>
            <a:ext uri="{FF2B5EF4-FFF2-40B4-BE49-F238E27FC236}">
              <a16:creationId xmlns:a16="http://schemas.microsoft.com/office/drawing/2014/main" id="{D91F0458-C912-4519-8032-74288BED2A31}"/>
            </a:ext>
          </a:extLst>
        </xdr:cNvPr>
        <xdr:cNvSpPr txBox="1">
          <a:spLocks noChangeArrowheads="1"/>
        </xdr:cNvSpPr>
      </xdr:nvSpPr>
      <xdr:spPr bwMode="auto">
        <a:xfrm>
          <a:off x="1541318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9" name="Text Box 124">
          <a:extLst>
            <a:ext uri="{FF2B5EF4-FFF2-40B4-BE49-F238E27FC236}">
              <a16:creationId xmlns:a16="http://schemas.microsoft.com/office/drawing/2014/main" id="{FB0BEBD1-65B8-4F50-99B5-BB02F13C7B55}"/>
            </a:ext>
          </a:extLst>
        </xdr:cNvPr>
        <xdr:cNvSpPr txBox="1">
          <a:spLocks noChangeArrowheads="1"/>
        </xdr:cNvSpPr>
      </xdr:nvSpPr>
      <xdr:spPr bwMode="auto">
        <a:xfrm>
          <a:off x="1541318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0" name="Text Box 125">
          <a:extLst>
            <a:ext uri="{FF2B5EF4-FFF2-40B4-BE49-F238E27FC236}">
              <a16:creationId xmlns:a16="http://schemas.microsoft.com/office/drawing/2014/main" id="{7B2CFF3B-2597-4EF8-8E47-29598123E39D}"/>
            </a:ext>
          </a:extLst>
        </xdr:cNvPr>
        <xdr:cNvSpPr txBox="1">
          <a:spLocks noChangeArrowheads="1"/>
        </xdr:cNvSpPr>
      </xdr:nvSpPr>
      <xdr:spPr bwMode="auto">
        <a:xfrm>
          <a:off x="1541318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1" name="Text Box 126">
          <a:extLst>
            <a:ext uri="{FF2B5EF4-FFF2-40B4-BE49-F238E27FC236}">
              <a16:creationId xmlns:a16="http://schemas.microsoft.com/office/drawing/2014/main" id="{E202A0EA-ED33-463F-8D87-D0AF9FD303CA}"/>
            </a:ext>
          </a:extLst>
        </xdr:cNvPr>
        <xdr:cNvSpPr txBox="1">
          <a:spLocks noChangeArrowheads="1"/>
        </xdr:cNvSpPr>
      </xdr:nvSpPr>
      <xdr:spPr bwMode="auto">
        <a:xfrm>
          <a:off x="1541318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2" name="Text Box 127">
          <a:extLst>
            <a:ext uri="{FF2B5EF4-FFF2-40B4-BE49-F238E27FC236}">
              <a16:creationId xmlns:a16="http://schemas.microsoft.com/office/drawing/2014/main" id="{991D4FCD-C2B9-49BB-902A-67D620D851E7}"/>
            </a:ext>
          </a:extLst>
        </xdr:cNvPr>
        <xdr:cNvSpPr txBox="1">
          <a:spLocks noChangeArrowheads="1"/>
        </xdr:cNvSpPr>
      </xdr:nvSpPr>
      <xdr:spPr bwMode="auto">
        <a:xfrm>
          <a:off x="1541318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3" name="Text Box 128">
          <a:extLst>
            <a:ext uri="{FF2B5EF4-FFF2-40B4-BE49-F238E27FC236}">
              <a16:creationId xmlns:a16="http://schemas.microsoft.com/office/drawing/2014/main" id="{E1B7FECF-9E9D-4F4A-8DDA-D4400B342ECE}"/>
            </a:ext>
          </a:extLst>
        </xdr:cNvPr>
        <xdr:cNvSpPr txBox="1">
          <a:spLocks noChangeArrowheads="1"/>
        </xdr:cNvSpPr>
      </xdr:nvSpPr>
      <xdr:spPr bwMode="auto">
        <a:xfrm>
          <a:off x="1541318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44" name="Text Box 129">
          <a:extLst>
            <a:ext uri="{FF2B5EF4-FFF2-40B4-BE49-F238E27FC236}">
              <a16:creationId xmlns:a16="http://schemas.microsoft.com/office/drawing/2014/main" id="{36D3FE9A-4641-4A5C-A4AE-B3E357F4B2BF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45" name="Text Box 130">
          <a:extLst>
            <a:ext uri="{FF2B5EF4-FFF2-40B4-BE49-F238E27FC236}">
              <a16:creationId xmlns:a16="http://schemas.microsoft.com/office/drawing/2014/main" id="{3DCCBF96-940C-4886-82B7-55BCD08FAC16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6" name="Text Box 131">
          <a:extLst>
            <a:ext uri="{FF2B5EF4-FFF2-40B4-BE49-F238E27FC236}">
              <a16:creationId xmlns:a16="http://schemas.microsoft.com/office/drawing/2014/main" id="{C0AB30F0-ED85-4590-9057-8A44A991DB0C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7" name="Text Box 132">
          <a:extLst>
            <a:ext uri="{FF2B5EF4-FFF2-40B4-BE49-F238E27FC236}">
              <a16:creationId xmlns:a16="http://schemas.microsoft.com/office/drawing/2014/main" id="{FE3B8658-FB1E-48CA-BAA3-C05824C3CBED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48" name="Text Box 135">
          <a:extLst>
            <a:ext uri="{FF2B5EF4-FFF2-40B4-BE49-F238E27FC236}">
              <a16:creationId xmlns:a16="http://schemas.microsoft.com/office/drawing/2014/main" id="{7035DC12-CC95-403A-BC3F-A29AE191F07B}"/>
            </a:ext>
          </a:extLst>
        </xdr:cNvPr>
        <xdr:cNvSpPr txBox="1">
          <a:spLocks noChangeArrowheads="1"/>
        </xdr:cNvSpPr>
      </xdr:nvSpPr>
      <xdr:spPr bwMode="auto">
        <a:xfrm>
          <a:off x="1541318" y="93518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9" name="Text Box 136">
          <a:extLst>
            <a:ext uri="{FF2B5EF4-FFF2-40B4-BE49-F238E27FC236}">
              <a16:creationId xmlns:a16="http://schemas.microsoft.com/office/drawing/2014/main" id="{F377FB13-C0D1-4864-A407-3BA0DD7B1FFE}"/>
            </a:ext>
          </a:extLst>
        </xdr:cNvPr>
        <xdr:cNvSpPr txBox="1">
          <a:spLocks noChangeArrowheads="1"/>
        </xdr:cNvSpPr>
      </xdr:nvSpPr>
      <xdr:spPr bwMode="auto">
        <a:xfrm>
          <a:off x="1541318" y="93769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0" name="Text Box 137">
          <a:extLst>
            <a:ext uri="{FF2B5EF4-FFF2-40B4-BE49-F238E27FC236}">
              <a16:creationId xmlns:a16="http://schemas.microsoft.com/office/drawing/2014/main" id="{A97EE401-9B5D-4684-87F7-012337488EB8}"/>
            </a:ext>
          </a:extLst>
        </xdr:cNvPr>
        <xdr:cNvSpPr txBox="1">
          <a:spLocks noChangeArrowheads="1"/>
        </xdr:cNvSpPr>
      </xdr:nvSpPr>
      <xdr:spPr bwMode="auto">
        <a:xfrm>
          <a:off x="1541318" y="93769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651" name="Text Box 139">
          <a:extLst>
            <a:ext uri="{FF2B5EF4-FFF2-40B4-BE49-F238E27FC236}">
              <a16:creationId xmlns:a16="http://schemas.microsoft.com/office/drawing/2014/main" id="{466B2E4D-67BD-4521-80C3-C300BE22520E}"/>
            </a:ext>
          </a:extLst>
        </xdr:cNvPr>
        <xdr:cNvSpPr txBox="1">
          <a:spLocks noChangeArrowheads="1"/>
        </xdr:cNvSpPr>
      </xdr:nvSpPr>
      <xdr:spPr bwMode="auto">
        <a:xfrm>
          <a:off x="1541318" y="94271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52" name="Text Box 141">
          <a:extLst>
            <a:ext uri="{FF2B5EF4-FFF2-40B4-BE49-F238E27FC236}">
              <a16:creationId xmlns:a16="http://schemas.microsoft.com/office/drawing/2014/main" id="{70EA0642-85E2-499A-B421-DF2807413A03}"/>
            </a:ext>
          </a:extLst>
        </xdr:cNvPr>
        <xdr:cNvSpPr txBox="1">
          <a:spLocks noChangeArrowheads="1"/>
        </xdr:cNvSpPr>
      </xdr:nvSpPr>
      <xdr:spPr bwMode="auto">
        <a:xfrm>
          <a:off x="1541318" y="94773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3" name="Text Box 142">
          <a:extLst>
            <a:ext uri="{FF2B5EF4-FFF2-40B4-BE49-F238E27FC236}">
              <a16:creationId xmlns:a16="http://schemas.microsoft.com/office/drawing/2014/main" id="{30CCA8D4-819C-45C3-83F6-871370256827}"/>
            </a:ext>
          </a:extLst>
        </xdr:cNvPr>
        <xdr:cNvSpPr txBox="1">
          <a:spLocks noChangeArrowheads="1"/>
        </xdr:cNvSpPr>
      </xdr:nvSpPr>
      <xdr:spPr bwMode="auto">
        <a:xfrm>
          <a:off x="1541318" y="95275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4" name="Text Box 143">
          <a:extLst>
            <a:ext uri="{FF2B5EF4-FFF2-40B4-BE49-F238E27FC236}">
              <a16:creationId xmlns:a16="http://schemas.microsoft.com/office/drawing/2014/main" id="{CF2BA006-CE75-401D-99CD-33FFACC56AC6}"/>
            </a:ext>
          </a:extLst>
        </xdr:cNvPr>
        <xdr:cNvSpPr txBox="1">
          <a:spLocks noChangeArrowheads="1"/>
        </xdr:cNvSpPr>
      </xdr:nvSpPr>
      <xdr:spPr bwMode="auto">
        <a:xfrm>
          <a:off x="1541318" y="95275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5" name="Text Box 144">
          <a:extLst>
            <a:ext uri="{FF2B5EF4-FFF2-40B4-BE49-F238E27FC236}">
              <a16:creationId xmlns:a16="http://schemas.microsoft.com/office/drawing/2014/main" id="{F37522A7-0CFA-4258-8A58-6F48D92379A1}"/>
            </a:ext>
          </a:extLst>
        </xdr:cNvPr>
        <xdr:cNvSpPr txBox="1">
          <a:spLocks noChangeArrowheads="1"/>
        </xdr:cNvSpPr>
      </xdr:nvSpPr>
      <xdr:spPr bwMode="auto">
        <a:xfrm>
          <a:off x="1541318" y="96029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6" name="Text Box 145">
          <a:extLst>
            <a:ext uri="{FF2B5EF4-FFF2-40B4-BE49-F238E27FC236}">
              <a16:creationId xmlns:a16="http://schemas.microsoft.com/office/drawing/2014/main" id="{8420988D-298A-4FC3-8B7E-DB78CF2C9173}"/>
            </a:ext>
          </a:extLst>
        </xdr:cNvPr>
        <xdr:cNvSpPr txBox="1">
          <a:spLocks noChangeArrowheads="1"/>
        </xdr:cNvSpPr>
      </xdr:nvSpPr>
      <xdr:spPr bwMode="auto">
        <a:xfrm>
          <a:off x="1541318" y="96029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7" name="Text Box 146">
          <a:extLst>
            <a:ext uri="{FF2B5EF4-FFF2-40B4-BE49-F238E27FC236}">
              <a16:creationId xmlns:a16="http://schemas.microsoft.com/office/drawing/2014/main" id="{5F9249F5-894F-4963-B088-54DF73060B64}"/>
            </a:ext>
          </a:extLst>
        </xdr:cNvPr>
        <xdr:cNvSpPr txBox="1">
          <a:spLocks noChangeArrowheads="1"/>
        </xdr:cNvSpPr>
      </xdr:nvSpPr>
      <xdr:spPr bwMode="auto">
        <a:xfrm>
          <a:off x="1541318" y="96280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8" name="Text Box 147">
          <a:extLst>
            <a:ext uri="{FF2B5EF4-FFF2-40B4-BE49-F238E27FC236}">
              <a16:creationId xmlns:a16="http://schemas.microsoft.com/office/drawing/2014/main" id="{19D556D7-8F03-4B50-949F-2AF5DF6C0ED3}"/>
            </a:ext>
          </a:extLst>
        </xdr:cNvPr>
        <xdr:cNvSpPr txBox="1">
          <a:spLocks noChangeArrowheads="1"/>
        </xdr:cNvSpPr>
      </xdr:nvSpPr>
      <xdr:spPr bwMode="auto">
        <a:xfrm>
          <a:off x="1541318" y="96280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9" name="Text Box 149">
          <a:extLst>
            <a:ext uri="{FF2B5EF4-FFF2-40B4-BE49-F238E27FC236}">
              <a16:creationId xmlns:a16="http://schemas.microsoft.com/office/drawing/2014/main" id="{1CD4B7BE-83E1-4C4D-962E-2F9828074527}"/>
            </a:ext>
          </a:extLst>
        </xdr:cNvPr>
        <xdr:cNvSpPr txBox="1">
          <a:spLocks noChangeArrowheads="1"/>
        </xdr:cNvSpPr>
      </xdr:nvSpPr>
      <xdr:spPr bwMode="auto">
        <a:xfrm>
          <a:off x="1541318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0" name="Text Box 151">
          <a:extLst>
            <a:ext uri="{FF2B5EF4-FFF2-40B4-BE49-F238E27FC236}">
              <a16:creationId xmlns:a16="http://schemas.microsoft.com/office/drawing/2014/main" id="{29F60855-7E3E-4079-A1F6-E317CC7B4E0E}"/>
            </a:ext>
          </a:extLst>
        </xdr:cNvPr>
        <xdr:cNvSpPr txBox="1">
          <a:spLocks noChangeArrowheads="1"/>
        </xdr:cNvSpPr>
      </xdr:nvSpPr>
      <xdr:spPr bwMode="auto">
        <a:xfrm>
          <a:off x="1541318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1" name="Text Box 152">
          <a:extLst>
            <a:ext uri="{FF2B5EF4-FFF2-40B4-BE49-F238E27FC236}">
              <a16:creationId xmlns:a16="http://schemas.microsoft.com/office/drawing/2014/main" id="{0E66E967-AB2B-46F2-9563-EC451499BC8E}"/>
            </a:ext>
          </a:extLst>
        </xdr:cNvPr>
        <xdr:cNvSpPr txBox="1">
          <a:spLocks noChangeArrowheads="1"/>
        </xdr:cNvSpPr>
      </xdr:nvSpPr>
      <xdr:spPr bwMode="auto">
        <a:xfrm>
          <a:off x="1541318" y="97787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2" name="Text Box 153">
          <a:extLst>
            <a:ext uri="{FF2B5EF4-FFF2-40B4-BE49-F238E27FC236}">
              <a16:creationId xmlns:a16="http://schemas.microsoft.com/office/drawing/2014/main" id="{D5B34E06-C8CE-4F91-9275-4EDC2361B524}"/>
            </a:ext>
          </a:extLst>
        </xdr:cNvPr>
        <xdr:cNvSpPr txBox="1">
          <a:spLocks noChangeArrowheads="1"/>
        </xdr:cNvSpPr>
      </xdr:nvSpPr>
      <xdr:spPr bwMode="auto">
        <a:xfrm>
          <a:off x="1541318" y="97787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63" name="Text Box 154">
          <a:extLst>
            <a:ext uri="{FF2B5EF4-FFF2-40B4-BE49-F238E27FC236}">
              <a16:creationId xmlns:a16="http://schemas.microsoft.com/office/drawing/2014/main" id="{2EF81CF8-712E-4041-AC14-068BA38407C4}"/>
            </a:ext>
          </a:extLst>
        </xdr:cNvPr>
        <xdr:cNvSpPr txBox="1">
          <a:spLocks noChangeArrowheads="1"/>
        </xdr:cNvSpPr>
      </xdr:nvSpPr>
      <xdr:spPr bwMode="auto">
        <a:xfrm>
          <a:off x="1541318" y="98289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64" name="Text Box 155">
          <a:extLst>
            <a:ext uri="{FF2B5EF4-FFF2-40B4-BE49-F238E27FC236}">
              <a16:creationId xmlns:a16="http://schemas.microsoft.com/office/drawing/2014/main" id="{A3EC672B-8CAD-483A-92FA-9F1A820946A6}"/>
            </a:ext>
          </a:extLst>
        </xdr:cNvPr>
        <xdr:cNvSpPr txBox="1">
          <a:spLocks noChangeArrowheads="1"/>
        </xdr:cNvSpPr>
      </xdr:nvSpPr>
      <xdr:spPr bwMode="auto">
        <a:xfrm>
          <a:off x="1541318" y="98289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5" name="Text Box 156">
          <a:extLst>
            <a:ext uri="{FF2B5EF4-FFF2-40B4-BE49-F238E27FC236}">
              <a16:creationId xmlns:a16="http://schemas.microsoft.com/office/drawing/2014/main" id="{0BD33ECA-E887-4E23-A013-5C10706E299B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6" name="Text Box 157">
          <a:extLst>
            <a:ext uri="{FF2B5EF4-FFF2-40B4-BE49-F238E27FC236}">
              <a16:creationId xmlns:a16="http://schemas.microsoft.com/office/drawing/2014/main" id="{9E90D20F-A56E-4E3D-9865-AF0775FA03D6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7" name="Text Box 158">
          <a:extLst>
            <a:ext uri="{FF2B5EF4-FFF2-40B4-BE49-F238E27FC236}">
              <a16:creationId xmlns:a16="http://schemas.microsoft.com/office/drawing/2014/main" id="{95D5FFD2-DB99-4A03-B68D-1A9BB41D0551}"/>
            </a:ext>
          </a:extLst>
        </xdr:cNvPr>
        <xdr:cNvSpPr txBox="1">
          <a:spLocks noChangeArrowheads="1"/>
        </xdr:cNvSpPr>
      </xdr:nvSpPr>
      <xdr:spPr bwMode="auto">
        <a:xfrm>
          <a:off x="0" y="4178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8" name="Text Box 159">
          <a:extLst>
            <a:ext uri="{FF2B5EF4-FFF2-40B4-BE49-F238E27FC236}">
              <a16:creationId xmlns:a16="http://schemas.microsoft.com/office/drawing/2014/main" id="{17758673-C2DA-4F43-832B-D519297B018A}"/>
            </a:ext>
          </a:extLst>
        </xdr:cNvPr>
        <xdr:cNvSpPr txBox="1">
          <a:spLocks noChangeArrowheads="1"/>
        </xdr:cNvSpPr>
      </xdr:nvSpPr>
      <xdr:spPr bwMode="auto">
        <a:xfrm>
          <a:off x="0" y="65895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69" name="Text Box 160">
          <a:extLst>
            <a:ext uri="{FF2B5EF4-FFF2-40B4-BE49-F238E27FC236}">
              <a16:creationId xmlns:a16="http://schemas.microsoft.com/office/drawing/2014/main" id="{7339943C-63D9-4CE9-B3C3-3F793BD50A90}"/>
            </a:ext>
          </a:extLst>
        </xdr:cNvPr>
        <xdr:cNvSpPr txBox="1">
          <a:spLocks noChangeArrowheads="1"/>
        </xdr:cNvSpPr>
      </xdr:nvSpPr>
      <xdr:spPr bwMode="auto">
        <a:xfrm>
          <a:off x="0" y="11109613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670" name="Text Box 161">
          <a:extLst>
            <a:ext uri="{FF2B5EF4-FFF2-40B4-BE49-F238E27FC236}">
              <a16:creationId xmlns:a16="http://schemas.microsoft.com/office/drawing/2014/main" id="{59A76E68-F3E3-4AB3-9892-D012CC64E627}"/>
            </a:ext>
          </a:extLst>
        </xdr:cNvPr>
        <xdr:cNvSpPr txBox="1">
          <a:spLocks noChangeArrowheads="1"/>
        </xdr:cNvSpPr>
      </xdr:nvSpPr>
      <xdr:spPr bwMode="auto">
        <a:xfrm>
          <a:off x="0" y="111598364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1" name="Text Box 162">
          <a:extLst>
            <a:ext uri="{FF2B5EF4-FFF2-40B4-BE49-F238E27FC236}">
              <a16:creationId xmlns:a16="http://schemas.microsoft.com/office/drawing/2014/main" id="{6C656931-9DA3-4B60-8B32-D63F6B5437B0}"/>
            </a:ext>
          </a:extLst>
        </xdr:cNvPr>
        <xdr:cNvSpPr txBox="1">
          <a:spLocks noChangeArrowheads="1"/>
        </xdr:cNvSpPr>
      </xdr:nvSpPr>
      <xdr:spPr bwMode="auto">
        <a:xfrm>
          <a:off x="0" y="1121005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2" name="Text Box 163">
          <a:extLst>
            <a:ext uri="{FF2B5EF4-FFF2-40B4-BE49-F238E27FC236}">
              <a16:creationId xmlns:a16="http://schemas.microsoft.com/office/drawing/2014/main" id="{DE1A36F8-4ED5-4BF4-A0E8-B80DA02AEFAB}"/>
            </a:ext>
          </a:extLst>
        </xdr:cNvPr>
        <xdr:cNvSpPr txBox="1">
          <a:spLocks noChangeArrowheads="1"/>
        </xdr:cNvSpPr>
      </xdr:nvSpPr>
      <xdr:spPr bwMode="auto">
        <a:xfrm>
          <a:off x="0" y="112602818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3" name="Text Box 164">
          <a:extLst>
            <a:ext uri="{FF2B5EF4-FFF2-40B4-BE49-F238E27FC236}">
              <a16:creationId xmlns:a16="http://schemas.microsoft.com/office/drawing/2014/main" id="{C2BFDCE4-1075-4FC9-9955-FC77DC4A88FC}"/>
            </a:ext>
          </a:extLst>
        </xdr:cNvPr>
        <xdr:cNvSpPr txBox="1">
          <a:spLocks noChangeArrowheads="1"/>
        </xdr:cNvSpPr>
      </xdr:nvSpPr>
      <xdr:spPr bwMode="auto">
        <a:xfrm>
          <a:off x="0" y="11310504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4" name="Text Box 165">
          <a:extLst>
            <a:ext uri="{FF2B5EF4-FFF2-40B4-BE49-F238E27FC236}">
              <a16:creationId xmlns:a16="http://schemas.microsoft.com/office/drawing/2014/main" id="{44CA9185-8503-4F52-94F8-E67B3F6F6BEE}"/>
            </a:ext>
          </a:extLst>
        </xdr:cNvPr>
        <xdr:cNvSpPr txBox="1">
          <a:spLocks noChangeArrowheads="1"/>
        </xdr:cNvSpPr>
      </xdr:nvSpPr>
      <xdr:spPr bwMode="auto">
        <a:xfrm>
          <a:off x="0" y="113607273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5" name="Text Box 166">
          <a:extLst>
            <a:ext uri="{FF2B5EF4-FFF2-40B4-BE49-F238E27FC236}">
              <a16:creationId xmlns:a16="http://schemas.microsoft.com/office/drawing/2014/main" id="{E1CE2121-B2DB-46F4-870A-33203362916F}"/>
            </a:ext>
          </a:extLst>
        </xdr:cNvPr>
        <xdr:cNvSpPr txBox="1">
          <a:spLocks noChangeArrowheads="1"/>
        </xdr:cNvSpPr>
      </xdr:nvSpPr>
      <xdr:spPr bwMode="auto">
        <a:xfrm>
          <a:off x="0" y="1141095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676" name="Text Box 167">
          <a:extLst>
            <a:ext uri="{FF2B5EF4-FFF2-40B4-BE49-F238E27FC236}">
              <a16:creationId xmlns:a16="http://schemas.microsoft.com/office/drawing/2014/main" id="{D593F10A-5667-46B8-BF34-A065AFC17660}"/>
            </a:ext>
          </a:extLst>
        </xdr:cNvPr>
        <xdr:cNvSpPr txBox="1">
          <a:spLocks noChangeArrowheads="1"/>
        </xdr:cNvSpPr>
      </xdr:nvSpPr>
      <xdr:spPr bwMode="auto">
        <a:xfrm>
          <a:off x="0" y="114611727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77" name="Text Box 168">
          <a:extLst>
            <a:ext uri="{FF2B5EF4-FFF2-40B4-BE49-F238E27FC236}">
              <a16:creationId xmlns:a16="http://schemas.microsoft.com/office/drawing/2014/main" id="{311E1803-01FA-409F-97B4-02939E9C181A}"/>
            </a:ext>
          </a:extLst>
        </xdr:cNvPr>
        <xdr:cNvSpPr txBox="1">
          <a:spLocks noChangeArrowheads="1"/>
        </xdr:cNvSpPr>
      </xdr:nvSpPr>
      <xdr:spPr bwMode="auto">
        <a:xfrm>
          <a:off x="0" y="115113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236"/>
    <xdr:sp macro="" textlink="">
      <xdr:nvSpPr>
        <xdr:cNvPr id="2678" name="Text Box 169">
          <a:extLst>
            <a:ext uri="{FF2B5EF4-FFF2-40B4-BE49-F238E27FC236}">
              <a16:creationId xmlns:a16="http://schemas.microsoft.com/office/drawing/2014/main" id="{7D2C8E71-036D-4C3C-84B8-B63DDBBD8FD0}"/>
            </a:ext>
          </a:extLst>
        </xdr:cNvPr>
        <xdr:cNvSpPr txBox="1">
          <a:spLocks noChangeArrowheads="1"/>
        </xdr:cNvSpPr>
      </xdr:nvSpPr>
      <xdr:spPr bwMode="auto">
        <a:xfrm>
          <a:off x="0" y="115616182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9" name="Text Box 170">
          <a:extLst>
            <a:ext uri="{FF2B5EF4-FFF2-40B4-BE49-F238E27FC236}">
              <a16:creationId xmlns:a16="http://schemas.microsoft.com/office/drawing/2014/main" id="{C10D9A0D-B47D-46E4-A237-7C02B68613CB}"/>
            </a:ext>
          </a:extLst>
        </xdr:cNvPr>
        <xdr:cNvSpPr txBox="1">
          <a:spLocks noChangeArrowheads="1"/>
        </xdr:cNvSpPr>
      </xdr:nvSpPr>
      <xdr:spPr bwMode="auto">
        <a:xfrm>
          <a:off x="0" y="116118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680" name="Text Box 171">
          <a:extLst>
            <a:ext uri="{FF2B5EF4-FFF2-40B4-BE49-F238E27FC236}">
              <a16:creationId xmlns:a16="http://schemas.microsoft.com/office/drawing/2014/main" id="{93B2272C-4ADE-403C-94E3-C5F80CD4ACE4}"/>
            </a:ext>
          </a:extLst>
        </xdr:cNvPr>
        <xdr:cNvSpPr txBox="1">
          <a:spLocks noChangeArrowheads="1"/>
        </xdr:cNvSpPr>
      </xdr:nvSpPr>
      <xdr:spPr bwMode="auto">
        <a:xfrm>
          <a:off x="0" y="116620636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81" name="Text Box 172">
          <a:extLst>
            <a:ext uri="{FF2B5EF4-FFF2-40B4-BE49-F238E27FC236}">
              <a16:creationId xmlns:a16="http://schemas.microsoft.com/office/drawing/2014/main" id="{88A463D7-8CFB-4FCB-A88C-5DCB2A2013C3}"/>
            </a:ext>
          </a:extLst>
        </xdr:cNvPr>
        <xdr:cNvSpPr txBox="1">
          <a:spLocks noChangeArrowheads="1"/>
        </xdr:cNvSpPr>
      </xdr:nvSpPr>
      <xdr:spPr bwMode="auto">
        <a:xfrm>
          <a:off x="0" y="1171228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2" name="Text Box 173">
          <a:extLst>
            <a:ext uri="{FF2B5EF4-FFF2-40B4-BE49-F238E27FC236}">
              <a16:creationId xmlns:a16="http://schemas.microsoft.com/office/drawing/2014/main" id="{C4BE578F-5526-472F-B7B8-601097931014}"/>
            </a:ext>
          </a:extLst>
        </xdr:cNvPr>
        <xdr:cNvSpPr txBox="1">
          <a:spLocks noChangeArrowheads="1"/>
        </xdr:cNvSpPr>
      </xdr:nvSpPr>
      <xdr:spPr bwMode="auto">
        <a:xfrm>
          <a:off x="0" y="12214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3" name="Text Box 175">
          <a:extLst>
            <a:ext uri="{FF2B5EF4-FFF2-40B4-BE49-F238E27FC236}">
              <a16:creationId xmlns:a16="http://schemas.microsoft.com/office/drawing/2014/main" id="{94AB7742-E571-4027-9E7D-5807B01E4E29}"/>
            </a:ext>
          </a:extLst>
        </xdr:cNvPr>
        <xdr:cNvSpPr txBox="1">
          <a:spLocks noChangeArrowheads="1"/>
        </xdr:cNvSpPr>
      </xdr:nvSpPr>
      <xdr:spPr bwMode="auto">
        <a:xfrm>
          <a:off x="1541318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4" name="Text Box 176">
          <a:extLst>
            <a:ext uri="{FF2B5EF4-FFF2-40B4-BE49-F238E27FC236}">
              <a16:creationId xmlns:a16="http://schemas.microsoft.com/office/drawing/2014/main" id="{11C126BF-CA73-4867-A09B-2A402DE862A5}"/>
            </a:ext>
          </a:extLst>
        </xdr:cNvPr>
        <xdr:cNvSpPr txBox="1">
          <a:spLocks noChangeArrowheads="1"/>
        </xdr:cNvSpPr>
      </xdr:nvSpPr>
      <xdr:spPr bwMode="auto">
        <a:xfrm>
          <a:off x="1541318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5" name="Text Box 177">
          <a:extLst>
            <a:ext uri="{FF2B5EF4-FFF2-40B4-BE49-F238E27FC236}">
              <a16:creationId xmlns:a16="http://schemas.microsoft.com/office/drawing/2014/main" id="{CDC8B8D9-6612-419B-8C6A-2E4831D4AA2E}"/>
            </a:ext>
          </a:extLst>
        </xdr:cNvPr>
        <xdr:cNvSpPr txBox="1">
          <a:spLocks noChangeArrowheads="1"/>
        </xdr:cNvSpPr>
      </xdr:nvSpPr>
      <xdr:spPr bwMode="auto">
        <a:xfrm>
          <a:off x="1541318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6" name="Text Box 178">
          <a:extLst>
            <a:ext uri="{FF2B5EF4-FFF2-40B4-BE49-F238E27FC236}">
              <a16:creationId xmlns:a16="http://schemas.microsoft.com/office/drawing/2014/main" id="{9FA85CF8-CE82-4BE7-B95C-F88EDE9D00B3}"/>
            </a:ext>
          </a:extLst>
        </xdr:cNvPr>
        <xdr:cNvSpPr txBox="1">
          <a:spLocks noChangeArrowheads="1"/>
        </xdr:cNvSpPr>
      </xdr:nvSpPr>
      <xdr:spPr bwMode="auto">
        <a:xfrm>
          <a:off x="1541318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7" name="Text Box 179">
          <a:extLst>
            <a:ext uri="{FF2B5EF4-FFF2-40B4-BE49-F238E27FC236}">
              <a16:creationId xmlns:a16="http://schemas.microsoft.com/office/drawing/2014/main" id="{86760CEE-9656-46C4-97CD-78CF057F84E2}"/>
            </a:ext>
          </a:extLst>
        </xdr:cNvPr>
        <xdr:cNvSpPr txBox="1">
          <a:spLocks noChangeArrowheads="1"/>
        </xdr:cNvSpPr>
      </xdr:nvSpPr>
      <xdr:spPr bwMode="auto">
        <a:xfrm>
          <a:off x="1541318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88" name="Text Box 180">
          <a:extLst>
            <a:ext uri="{FF2B5EF4-FFF2-40B4-BE49-F238E27FC236}">
              <a16:creationId xmlns:a16="http://schemas.microsoft.com/office/drawing/2014/main" id="{1EDA1427-DBAC-4670-8B25-561A3678F573}"/>
            </a:ext>
          </a:extLst>
        </xdr:cNvPr>
        <xdr:cNvSpPr txBox="1">
          <a:spLocks noChangeArrowheads="1"/>
        </xdr:cNvSpPr>
      </xdr:nvSpPr>
      <xdr:spPr bwMode="auto">
        <a:xfrm>
          <a:off x="1541318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9" name="Text Box 181">
          <a:extLst>
            <a:ext uri="{FF2B5EF4-FFF2-40B4-BE49-F238E27FC236}">
              <a16:creationId xmlns:a16="http://schemas.microsoft.com/office/drawing/2014/main" id="{A22F7F4A-B120-4CAB-B67A-ABE6D3EB3780}"/>
            </a:ext>
          </a:extLst>
        </xdr:cNvPr>
        <xdr:cNvSpPr txBox="1">
          <a:spLocks noChangeArrowheads="1"/>
        </xdr:cNvSpPr>
      </xdr:nvSpPr>
      <xdr:spPr bwMode="auto">
        <a:xfrm>
          <a:off x="1541318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90" name="Text Box 182">
          <a:extLst>
            <a:ext uri="{FF2B5EF4-FFF2-40B4-BE49-F238E27FC236}">
              <a16:creationId xmlns:a16="http://schemas.microsoft.com/office/drawing/2014/main" id="{2121A47A-09B9-4455-9D1D-0E7805F6CEEE}"/>
            </a:ext>
          </a:extLst>
        </xdr:cNvPr>
        <xdr:cNvSpPr txBox="1">
          <a:spLocks noChangeArrowheads="1"/>
        </xdr:cNvSpPr>
      </xdr:nvSpPr>
      <xdr:spPr bwMode="auto">
        <a:xfrm>
          <a:off x="1541318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1" name="Text Box 183">
          <a:extLst>
            <a:ext uri="{FF2B5EF4-FFF2-40B4-BE49-F238E27FC236}">
              <a16:creationId xmlns:a16="http://schemas.microsoft.com/office/drawing/2014/main" id="{8DBD662C-36C5-4866-9428-1853DB0C02EC}"/>
            </a:ext>
          </a:extLst>
        </xdr:cNvPr>
        <xdr:cNvSpPr txBox="1">
          <a:spLocks noChangeArrowheads="1"/>
        </xdr:cNvSpPr>
      </xdr:nvSpPr>
      <xdr:spPr bwMode="auto">
        <a:xfrm>
          <a:off x="1541318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92" name="Text Box 184">
          <a:extLst>
            <a:ext uri="{FF2B5EF4-FFF2-40B4-BE49-F238E27FC236}">
              <a16:creationId xmlns:a16="http://schemas.microsoft.com/office/drawing/2014/main" id="{443D258E-0D74-4D7D-BDFB-C2B7FDF6C044}"/>
            </a:ext>
          </a:extLst>
        </xdr:cNvPr>
        <xdr:cNvSpPr txBox="1">
          <a:spLocks noChangeArrowheads="1"/>
        </xdr:cNvSpPr>
      </xdr:nvSpPr>
      <xdr:spPr bwMode="auto">
        <a:xfrm>
          <a:off x="1541318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3" name="Text Box 185">
          <a:extLst>
            <a:ext uri="{FF2B5EF4-FFF2-40B4-BE49-F238E27FC236}">
              <a16:creationId xmlns:a16="http://schemas.microsoft.com/office/drawing/2014/main" id="{F510840B-E481-4125-A33E-76048F1CB31C}"/>
            </a:ext>
          </a:extLst>
        </xdr:cNvPr>
        <xdr:cNvSpPr txBox="1">
          <a:spLocks noChangeArrowheads="1"/>
        </xdr:cNvSpPr>
      </xdr:nvSpPr>
      <xdr:spPr bwMode="auto">
        <a:xfrm>
          <a:off x="1541318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4" name="Text Box 186">
          <a:extLst>
            <a:ext uri="{FF2B5EF4-FFF2-40B4-BE49-F238E27FC236}">
              <a16:creationId xmlns:a16="http://schemas.microsoft.com/office/drawing/2014/main" id="{5DA01925-DCB0-4CDC-9375-98ED0CE97027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5" name="Text Box 187">
          <a:extLst>
            <a:ext uri="{FF2B5EF4-FFF2-40B4-BE49-F238E27FC236}">
              <a16:creationId xmlns:a16="http://schemas.microsoft.com/office/drawing/2014/main" id="{7A27A0DE-FFA8-48B3-83B3-BABE12B1D0C3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6" name="Text Box 188">
          <a:extLst>
            <a:ext uri="{FF2B5EF4-FFF2-40B4-BE49-F238E27FC236}">
              <a16:creationId xmlns:a16="http://schemas.microsoft.com/office/drawing/2014/main" id="{1FBD0497-F84F-408B-93EA-2C5A443D7862}"/>
            </a:ext>
          </a:extLst>
        </xdr:cNvPr>
        <xdr:cNvSpPr txBox="1">
          <a:spLocks noChangeArrowheads="1"/>
        </xdr:cNvSpPr>
      </xdr:nvSpPr>
      <xdr:spPr bwMode="auto">
        <a:xfrm>
          <a:off x="1541318" y="46057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7" name="Text Box 189">
          <a:extLst>
            <a:ext uri="{FF2B5EF4-FFF2-40B4-BE49-F238E27FC236}">
              <a16:creationId xmlns:a16="http://schemas.microsoft.com/office/drawing/2014/main" id="{7B18A52C-DEEB-409A-BE19-37F8666B6BA7}"/>
            </a:ext>
          </a:extLst>
        </xdr:cNvPr>
        <xdr:cNvSpPr txBox="1">
          <a:spLocks noChangeArrowheads="1"/>
        </xdr:cNvSpPr>
      </xdr:nvSpPr>
      <xdr:spPr bwMode="auto">
        <a:xfrm>
          <a:off x="1541318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8" name="Text Box 190">
          <a:extLst>
            <a:ext uri="{FF2B5EF4-FFF2-40B4-BE49-F238E27FC236}">
              <a16:creationId xmlns:a16="http://schemas.microsoft.com/office/drawing/2014/main" id="{96004AB9-D8E3-43B9-83C3-E83B36A09C8F}"/>
            </a:ext>
          </a:extLst>
        </xdr:cNvPr>
        <xdr:cNvSpPr txBox="1">
          <a:spLocks noChangeArrowheads="1"/>
        </xdr:cNvSpPr>
      </xdr:nvSpPr>
      <xdr:spPr bwMode="auto">
        <a:xfrm>
          <a:off x="1541318" y="93267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9" name="Text Box 191">
          <a:extLst>
            <a:ext uri="{FF2B5EF4-FFF2-40B4-BE49-F238E27FC236}">
              <a16:creationId xmlns:a16="http://schemas.microsoft.com/office/drawing/2014/main" id="{24961EA4-01F5-4FFF-B06C-340DD3243930}"/>
            </a:ext>
          </a:extLst>
        </xdr:cNvPr>
        <xdr:cNvSpPr txBox="1">
          <a:spLocks noChangeArrowheads="1"/>
        </xdr:cNvSpPr>
      </xdr:nvSpPr>
      <xdr:spPr bwMode="auto">
        <a:xfrm>
          <a:off x="1541318" y="94020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700" name="Text Box 192">
          <a:extLst>
            <a:ext uri="{FF2B5EF4-FFF2-40B4-BE49-F238E27FC236}">
              <a16:creationId xmlns:a16="http://schemas.microsoft.com/office/drawing/2014/main" id="{22FFB23F-83BA-4D55-8787-4453E8990873}"/>
            </a:ext>
          </a:extLst>
        </xdr:cNvPr>
        <xdr:cNvSpPr txBox="1">
          <a:spLocks noChangeArrowheads="1"/>
        </xdr:cNvSpPr>
      </xdr:nvSpPr>
      <xdr:spPr bwMode="auto">
        <a:xfrm>
          <a:off x="1541318" y="9452263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1" name="Text Box 193">
          <a:extLst>
            <a:ext uri="{FF2B5EF4-FFF2-40B4-BE49-F238E27FC236}">
              <a16:creationId xmlns:a16="http://schemas.microsoft.com/office/drawing/2014/main" id="{5E4EA0E8-ED68-4D1F-AF2E-869D222C1B7E}"/>
            </a:ext>
          </a:extLst>
        </xdr:cNvPr>
        <xdr:cNvSpPr txBox="1">
          <a:spLocks noChangeArrowheads="1"/>
        </xdr:cNvSpPr>
      </xdr:nvSpPr>
      <xdr:spPr bwMode="auto">
        <a:xfrm>
          <a:off x="1541318" y="95024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02" name="Text Box 194">
          <a:extLst>
            <a:ext uri="{FF2B5EF4-FFF2-40B4-BE49-F238E27FC236}">
              <a16:creationId xmlns:a16="http://schemas.microsoft.com/office/drawing/2014/main" id="{D29CFB22-AD10-4B06-851C-D5765C5BB0A1}"/>
            </a:ext>
          </a:extLst>
        </xdr:cNvPr>
        <xdr:cNvSpPr txBox="1">
          <a:spLocks noChangeArrowheads="1"/>
        </xdr:cNvSpPr>
      </xdr:nvSpPr>
      <xdr:spPr bwMode="auto">
        <a:xfrm>
          <a:off x="1541318" y="95527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3" name="Text Box 195">
          <a:extLst>
            <a:ext uri="{FF2B5EF4-FFF2-40B4-BE49-F238E27FC236}">
              <a16:creationId xmlns:a16="http://schemas.microsoft.com/office/drawing/2014/main" id="{16DC76F6-8DD2-4BC1-A104-33A5C7D98C1F}"/>
            </a:ext>
          </a:extLst>
        </xdr:cNvPr>
        <xdr:cNvSpPr txBox="1">
          <a:spLocks noChangeArrowheads="1"/>
        </xdr:cNvSpPr>
      </xdr:nvSpPr>
      <xdr:spPr bwMode="auto">
        <a:xfrm>
          <a:off x="1541318" y="9577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04" name="Text Box 196">
          <a:extLst>
            <a:ext uri="{FF2B5EF4-FFF2-40B4-BE49-F238E27FC236}">
              <a16:creationId xmlns:a16="http://schemas.microsoft.com/office/drawing/2014/main" id="{9AAA59C5-CBB8-4E9E-810B-87B416CE601D}"/>
            </a:ext>
          </a:extLst>
        </xdr:cNvPr>
        <xdr:cNvSpPr txBox="1">
          <a:spLocks noChangeArrowheads="1"/>
        </xdr:cNvSpPr>
      </xdr:nvSpPr>
      <xdr:spPr bwMode="auto">
        <a:xfrm>
          <a:off x="1541318" y="9653154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5" name="Text Box 197">
          <a:extLst>
            <a:ext uri="{FF2B5EF4-FFF2-40B4-BE49-F238E27FC236}">
              <a16:creationId xmlns:a16="http://schemas.microsoft.com/office/drawing/2014/main" id="{CC5D15BD-ABC8-4896-B661-7CA0D377F09F}"/>
            </a:ext>
          </a:extLst>
        </xdr:cNvPr>
        <xdr:cNvSpPr txBox="1">
          <a:spLocks noChangeArrowheads="1"/>
        </xdr:cNvSpPr>
      </xdr:nvSpPr>
      <xdr:spPr bwMode="auto">
        <a:xfrm>
          <a:off x="1541318" y="96782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06" name="Text Box 198">
          <a:extLst>
            <a:ext uri="{FF2B5EF4-FFF2-40B4-BE49-F238E27FC236}">
              <a16:creationId xmlns:a16="http://schemas.microsoft.com/office/drawing/2014/main" id="{B94DEE20-113C-4489-A03C-3D51B144281B}"/>
            </a:ext>
          </a:extLst>
        </xdr:cNvPr>
        <xdr:cNvSpPr txBox="1">
          <a:spLocks noChangeArrowheads="1"/>
        </xdr:cNvSpPr>
      </xdr:nvSpPr>
      <xdr:spPr bwMode="auto">
        <a:xfrm>
          <a:off x="1541318" y="975360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7" name="Text Box 199">
          <a:extLst>
            <a:ext uri="{FF2B5EF4-FFF2-40B4-BE49-F238E27FC236}">
              <a16:creationId xmlns:a16="http://schemas.microsoft.com/office/drawing/2014/main" id="{BDA61629-3F71-42E8-9A90-50C9D65D3E03}"/>
            </a:ext>
          </a:extLst>
        </xdr:cNvPr>
        <xdr:cNvSpPr txBox="1">
          <a:spLocks noChangeArrowheads="1"/>
        </xdr:cNvSpPr>
      </xdr:nvSpPr>
      <xdr:spPr bwMode="auto">
        <a:xfrm>
          <a:off x="1541318" y="98038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8" name="Text Box 200">
          <a:extLst>
            <a:ext uri="{FF2B5EF4-FFF2-40B4-BE49-F238E27FC236}">
              <a16:creationId xmlns:a16="http://schemas.microsoft.com/office/drawing/2014/main" id="{0DA112EE-430C-4536-93F2-F7DCD754E398}"/>
            </a:ext>
          </a:extLst>
        </xdr:cNvPr>
        <xdr:cNvSpPr txBox="1">
          <a:spLocks noChangeArrowheads="1"/>
        </xdr:cNvSpPr>
      </xdr:nvSpPr>
      <xdr:spPr bwMode="auto">
        <a:xfrm>
          <a:off x="1541318" y="98540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9" name="Text Box 201">
          <a:extLst>
            <a:ext uri="{FF2B5EF4-FFF2-40B4-BE49-F238E27FC236}">
              <a16:creationId xmlns:a16="http://schemas.microsoft.com/office/drawing/2014/main" id="{E531D99E-3687-4098-B3BB-172842FC4088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0" name="Text Box 202">
          <a:extLst>
            <a:ext uri="{FF2B5EF4-FFF2-40B4-BE49-F238E27FC236}">
              <a16:creationId xmlns:a16="http://schemas.microsoft.com/office/drawing/2014/main" id="{2538F62F-CE4F-4BE8-AF48-D3739EEC1E64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1" name="Text Box 203">
          <a:extLst>
            <a:ext uri="{FF2B5EF4-FFF2-40B4-BE49-F238E27FC236}">
              <a16:creationId xmlns:a16="http://schemas.microsoft.com/office/drawing/2014/main" id="{75EE23C0-DD6C-402E-A3F7-EBD1DE28BD37}"/>
            </a:ext>
          </a:extLst>
        </xdr:cNvPr>
        <xdr:cNvSpPr txBox="1">
          <a:spLocks noChangeArrowheads="1"/>
        </xdr:cNvSpPr>
      </xdr:nvSpPr>
      <xdr:spPr bwMode="auto">
        <a:xfrm>
          <a:off x="1541318" y="103813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712" name="Text Box 204">
          <a:extLst>
            <a:ext uri="{FF2B5EF4-FFF2-40B4-BE49-F238E27FC236}">
              <a16:creationId xmlns:a16="http://schemas.microsoft.com/office/drawing/2014/main" id="{AB94FA1B-888F-4074-A5A1-60DE584A3BF0}"/>
            </a:ext>
          </a:extLst>
        </xdr:cNvPr>
        <xdr:cNvSpPr txBox="1">
          <a:spLocks noChangeArrowheads="1"/>
        </xdr:cNvSpPr>
      </xdr:nvSpPr>
      <xdr:spPr bwMode="auto">
        <a:xfrm>
          <a:off x="1541318" y="11938288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3" name="Text Box 205">
          <a:extLst>
            <a:ext uri="{FF2B5EF4-FFF2-40B4-BE49-F238E27FC236}">
              <a16:creationId xmlns:a16="http://schemas.microsoft.com/office/drawing/2014/main" id="{CD0BB0A5-D381-4DF3-8D2A-B1BF1DF9F6FB}"/>
            </a:ext>
          </a:extLst>
        </xdr:cNvPr>
        <xdr:cNvSpPr txBox="1">
          <a:spLocks noChangeArrowheads="1"/>
        </xdr:cNvSpPr>
      </xdr:nvSpPr>
      <xdr:spPr bwMode="auto">
        <a:xfrm>
          <a:off x="1541318" y="18435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4" name="Text Box 206">
          <a:extLst>
            <a:ext uri="{FF2B5EF4-FFF2-40B4-BE49-F238E27FC236}">
              <a16:creationId xmlns:a16="http://schemas.microsoft.com/office/drawing/2014/main" id="{B23FFD0B-0017-486B-BE6E-D9BD104BEAA9}"/>
            </a:ext>
          </a:extLst>
        </xdr:cNvPr>
        <xdr:cNvSpPr txBox="1">
          <a:spLocks noChangeArrowheads="1"/>
        </xdr:cNvSpPr>
      </xdr:nvSpPr>
      <xdr:spPr bwMode="auto">
        <a:xfrm>
          <a:off x="1541318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5" name="Text Box 207">
          <a:extLst>
            <a:ext uri="{FF2B5EF4-FFF2-40B4-BE49-F238E27FC236}">
              <a16:creationId xmlns:a16="http://schemas.microsoft.com/office/drawing/2014/main" id="{91213AA0-68C5-4D6D-B2B1-87B051365856}"/>
            </a:ext>
          </a:extLst>
        </xdr:cNvPr>
        <xdr:cNvSpPr txBox="1">
          <a:spLocks noChangeArrowheads="1"/>
        </xdr:cNvSpPr>
      </xdr:nvSpPr>
      <xdr:spPr bwMode="auto">
        <a:xfrm>
          <a:off x="1541318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6" name="Text Box 208">
          <a:extLst>
            <a:ext uri="{FF2B5EF4-FFF2-40B4-BE49-F238E27FC236}">
              <a16:creationId xmlns:a16="http://schemas.microsoft.com/office/drawing/2014/main" id="{CEF53C0C-1E8E-4A58-877C-BF4435F6E48C}"/>
            </a:ext>
          </a:extLst>
        </xdr:cNvPr>
        <xdr:cNvSpPr txBox="1">
          <a:spLocks noChangeArrowheads="1"/>
        </xdr:cNvSpPr>
      </xdr:nvSpPr>
      <xdr:spPr bwMode="auto">
        <a:xfrm>
          <a:off x="1541318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7" name="Text Box 209">
          <a:extLst>
            <a:ext uri="{FF2B5EF4-FFF2-40B4-BE49-F238E27FC236}">
              <a16:creationId xmlns:a16="http://schemas.microsoft.com/office/drawing/2014/main" id="{1A0AFA75-1513-42C8-89A2-EAE35C3D231A}"/>
            </a:ext>
          </a:extLst>
        </xdr:cNvPr>
        <xdr:cNvSpPr txBox="1">
          <a:spLocks noChangeArrowheads="1"/>
        </xdr:cNvSpPr>
      </xdr:nvSpPr>
      <xdr:spPr bwMode="auto">
        <a:xfrm>
          <a:off x="1541318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8" name="Text Box 210">
          <a:extLst>
            <a:ext uri="{FF2B5EF4-FFF2-40B4-BE49-F238E27FC236}">
              <a16:creationId xmlns:a16="http://schemas.microsoft.com/office/drawing/2014/main" id="{99B5F2D9-DC95-48EC-AB56-438C5BA547F3}"/>
            </a:ext>
          </a:extLst>
        </xdr:cNvPr>
        <xdr:cNvSpPr txBox="1">
          <a:spLocks noChangeArrowheads="1"/>
        </xdr:cNvSpPr>
      </xdr:nvSpPr>
      <xdr:spPr bwMode="auto">
        <a:xfrm>
          <a:off x="1541318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19" name="Text Box 211">
          <a:extLst>
            <a:ext uri="{FF2B5EF4-FFF2-40B4-BE49-F238E27FC236}">
              <a16:creationId xmlns:a16="http://schemas.microsoft.com/office/drawing/2014/main" id="{F51A1EB1-8F29-4D29-B628-66EF5F328EE6}"/>
            </a:ext>
          </a:extLst>
        </xdr:cNvPr>
        <xdr:cNvSpPr txBox="1">
          <a:spLocks noChangeArrowheads="1"/>
        </xdr:cNvSpPr>
      </xdr:nvSpPr>
      <xdr:spPr bwMode="auto">
        <a:xfrm>
          <a:off x="1541318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0" name="Text Box 212">
          <a:extLst>
            <a:ext uri="{FF2B5EF4-FFF2-40B4-BE49-F238E27FC236}">
              <a16:creationId xmlns:a16="http://schemas.microsoft.com/office/drawing/2014/main" id="{F04C194A-A51C-4F71-BF2C-153C7CA56105}"/>
            </a:ext>
          </a:extLst>
        </xdr:cNvPr>
        <xdr:cNvSpPr txBox="1">
          <a:spLocks noChangeArrowheads="1"/>
        </xdr:cNvSpPr>
      </xdr:nvSpPr>
      <xdr:spPr bwMode="auto">
        <a:xfrm>
          <a:off x="1541318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21" name="Text Box 213">
          <a:extLst>
            <a:ext uri="{FF2B5EF4-FFF2-40B4-BE49-F238E27FC236}">
              <a16:creationId xmlns:a16="http://schemas.microsoft.com/office/drawing/2014/main" id="{EF1FC1A7-62F8-4547-A695-D4C19079CB9F}"/>
            </a:ext>
          </a:extLst>
        </xdr:cNvPr>
        <xdr:cNvSpPr txBox="1">
          <a:spLocks noChangeArrowheads="1"/>
        </xdr:cNvSpPr>
      </xdr:nvSpPr>
      <xdr:spPr bwMode="auto">
        <a:xfrm>
          <a:off x="1541318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2" name="Text Box 214">
          <a:extLst>
            <a:ext uri="{FF2B5EF4-FFF2-40B4-BE49-F238E27FC236}">
              <a16:creationId xmlns:a16="http://schemas.microsoft.com/office/drawing/2014/main" id="{C09AEDEF-7CFE-48B8-8150-E1BF84073EF6}"/>
            </a:ext>
          </a:extLst>
        </xdr:cNvPr>
        <xdr:cNvSpPr txBox="1">
          <a:spLocks noChangeArrowheads="1"/>
        </xdr:cNvSpPr>
      </xdr:nvSpPr>
      <xdr:spPr bwMode="auto">
        <a:xfrm>
          <a:off x="1541318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23" name="Text Box 215">
          <a:extLst>
            <a:ext uri="{FF2B5EF4-FFF2-40B4-BE49-F238E27FC236}">
              <a16:creationId xmlns:a16="http://schemas.microsoft.com/office/drawing/2014/main" id="{D8A7D68D-0CD2-47E5-96F0-E5829C0A06CD}"/>
            </a:ext>
          </a:extLst>
        </xdr:cNvPr>
        <xdr:cNvSpPr txBox="1">
          <a:spLocks noChangeArrowheads="1"/>
        </xdr:cNvSpPr>
      </xdr:nvSpPr>
      <xdr:spPr bwMode="auto">
        <a:xfrm>
          <a:off x="1541318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4" name="Text Box 216">
          <a:extLst>
            <a:ext uri="{FF2B5EF4-FFF2-40B4-BE49-F238E27FC236}">
              <a16:creationId xmlns:a16="http://schemas.microsoft.com/office/drawing/2014/main" id="{3D22EBE7-62D1-41A8-AD4E-08FD46305864}"/>
            </a:ext>
          </a:extLst>
        </xdr:cNvPr>
        <xdr:cNvSpPr txBox="1">
          <a:spLocks noChangeArrowheads="1"/>
        </xdr:cNvSpPr>
      </xdr:nvSpPr>
      <xdr:spPr bwMode="auto">
        <a:xfrm>
          <a:off x="1541318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5" name="Text Box 217">
          <a:extLst>
            <a:ext uri="{FF2B5EF4-FFF2-40B4-BE49-F238E27FC236}">
              <a16:creationId xmlns:a16="http://schemas.microsoft.com/office/drawing/2014/main" id="{753D4A09-BFC2-472C-95E2-F2F3DB03A3D6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6" name="Text Box 218">
          <a:extLst>
            <a:ext uri="{FF2B5EF4-FFF2-40B4-BE49-F238E27FC236}">
              <a16:creationId xmlns:a16="http://schemas.microsoft.com/office/drawing/2014/main" id="{C176D4A5-CC2C-4F25-A7AE-9CC6F9D57C5B}"/>
            </a:ext>
          </a:extLst>
        </xdr:cNvPr>
        <xdr:cNvSpPr txBox="1">
          <a:spLocks noChangeArrowheads="1"/>
        </xdr:cNvSpPr>
      </xdr:nvSpPr>
      <xdr:spPr bwMode="auto">
        <a:xfrm>
          <a:off x="1541318" y="45555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27" name="Text Box 219">
          <a:extLst>
            <a:ext uri="{FF2B5EF4-FFF2-40B4-BE49-F238E27FC236}">
              <a16:creationId xmlns:a16="http://schemas.microsoft.com/office/drawing/2014/main" id="{8A675A08-7678-41C8-9FBC-F1B44658D26C}"/>
            </a:ext>
          </a:extLst>
        </xdr:cNvPr>
        <xdr:cNvSpPr txBox="1">
          <a:spLocks noChangeArrowheads="1"/>
        </xdr:cNvSpPr>
      </xdr:nvSpPr>
      <xdr:spPr bwMode="auto">
        <a:xfrm>
          <a:off x="1541318" y="696623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8" name="Text Box 220">
          <a:extLst>
            <a:ext uri="{FF2B5EF4-FFF2-40B4-BE49-F238E27FC236}">
              <a16:creationId xmlns:a16="http://schemas.microsoft.com/office/drawing/2014/main" id="{79FC4EC9-5274-4FA8-871C-BF6221C615EC}"/>
            </a:ext>
          </a:extLst>
        </xdr:cNvPr>
        <xdr:cNvSpPr txBox="1">
          <a:spLocks noChangeArrowheads="1"/>
        </xdr:cNvSpPr>
      </xdr:nvSpPr>
      <xdr:spPr bwMode="auto">
        <a:xfrm>
          <a:off x="1541318" y="93015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9" name="Text Box 221">
          <a:extLst>
            <a:ext uri="{FF2B5EF4-FFF2-40B4-BE49-F238E27FC236}">
              <a16:creationId xmlns:a16="http://schemas.microsoft.com/office/drawing/2014/main" id="{857852DC-8CF5-4DFD-8E82-645D9808E4DB}"/>
            </a:ext>
          </a:extLst>
        </xdr:cNvPr>
        <xdr:cNvSpPr txBox="1">
          <a:spLocks noChangeArrowheads="1"/>
        </xdr:cNvSpPr>
      </xdr:nvSpPr>
      <xdr:spPr bwMode="auto">
        <a:xfrm>
          <a:off x="1541318" y="93267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730" name="Text Box 223">
          <a:extLst>
            <a:ext uri="{FF2B5EF4-FFF2-40B4-BE49-F238E27FC236}">
              <a16:creationId xmlns:a16="http://schemas.microsoft.com/office/drawing/2014/main" id="{81FCB9E1-D88F-420E-BB94-8558D9C516ED}"/>
            </a:ext>
          </a:extLst>
        </xdr:cNvPr>
        <xdr:cNvSpPr txBox="1">
          <a:spLocks noChangeArrowheads="1"/>
        </xdr:cNvSpPr>
      </xdr:nvSpPr>
      <xdr:spPr bwMode="auto">
        <a:xfrm>
          <a:off x="1541318" y="9452263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1" name="Text Box 224">
          <a:extLst>
            <a:ext uri="{FF2B5EF4-FFF2-40B4-BE49-F238E27FC236}">
              <a16:creationId xmlns:a16="http://schemas.microsoft.com/office/drawing/2014/main" id="{BD11B1CD-A599-4E33-B68B-3D58A652E875}"/>
            </a:ext>
          </a:extLst>
        </xdr:cNvPr>
        <xdr:cNvSpPr txBox="1">
          <a:spLocks noChangeArrowheads="1"/>
        </xdr:cNvSpPr>
      </xdr:nvSpPr>
      <xdr:spPr bwMode="auto">
        <a:xfrm>
          <a:off x="1541318" y="95024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32" name="Text Box 225">
          <a:extLst>
            <a:ext uri="{FF2B5EF4-FFF2-40B4-BE49-F238E27FC236}">
              <a16:creationId xmlns:a16="http://schemas.microsoft.com/office/drawing/2014/main" id="{A10DC15C-9508-4329-AFE1-EFBD9878BA74}"/>
            </a:ext>
          </a:extLst>
        </xdr:cNvPr>
        <xdr:cNvSpPr txBox="1">
          <a:spLocks noChangeArrowheads="1"/>
        </xdr:cNvSpPr>
      </xdr:nvSpPr>
      <xdr:spPr bwMode="auto">
        <a:xfrm>
          <a:off x="1541318" y="95527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3" name="Text Box 226">
          <a:extLst>
            <a:ext uri="{FF2B5EF4-FFF2-40B4-BE49-F238E27FC236}">
              <a16:creationId xmlns:a16="http://schemas.microsoft.com/office/drawing/2014/main" id="{36F4F758-4572-472A-BD6A-B1EE4B13EE92}"/>
            </a:ext>
          </a:extLst>
        </xdr:cNvPr>
        <xdr:cNvSpPr txBox="1">
          <a:spLocks noChangeArrowheads="1"/>
        </xdr:cNvSpPr>
      </xdr:nvSpPr>
      <xdr:spPr bwMode="auto">
        <a:xfrm>
          <a:off x="1541318" y="9577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34" name="Text Box 227">
          <a:extLst>
            <a:ext uri="{FF2B5EF4-FFF2-40B4-BE49-F238E27FC236}">
              <a16:creationId xmlns:a16="http://schemas.microsoft.com/office/drawing/2014/main" id="{061E2B5E-970C-4C23-834E-4B7B9C372D1F}"/>
            </a:ext>
          </a:extLst>
        </xdr:cNvPr>
        <xdr:cNvSpPr txBox="1">
          <a:spLocks noChangeArrowheads="1"/>
        </xdr:cNvSpPr>
      </xdr:nvSpPr>
      <xdr:spPr bwMode="auto">
        <a:xfrm>
          <a:off x="1541318" y="9653154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5" name="Text Box 228">
          <a:extLst>
            <a:ext uri="{FF2B5EF4-FFF2-40B4-BE49-F238E27FC236}">
              <a16:creationId xmlns:a16="http://schemas.microsoft.com/office/drawing/2014/main" id="{82B9BF4F-9DA7-4637-986A-D59F356FD1D5}"/>
            </a:ext>
          </a:extLst>
        </xdr:cNvPr>
        <xdr:cNvSpPr txBox="1">
          <a:spLocks noChangeArrowheads="1"/>
        </xdr:cNvSpPr>
      </xdr:nvSpPr>
      <xdr:spPr bwMode="auto">
        <a:xfrm>
          <a:off x="1541318" y="96782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36" name="Text Box 229">
          <a:extLst>
            <a:ext uri="{FF2B5EF4-FFF2-40B4-BE49-F238E27FC236}">
              <a16:creationId xmlns:a16="http://schemas.microsoft.com/office/drawing/2014/main" id="{E39C8566-6D61-49C7-B4E1-FAB11D580777}"/>
            </a:ext>
          </a:extLst>
        </xdr:cNvPr>
        <xdr:cNvSpPr txBox="1">
          <a:spLocks noChangeArrowheads="1"/>
        </xdr:cNvSpPr>
      </xdr:nvSpPr>
      <xdr:spPr bwMode="auto">
        <a:xfrm>
          <a:off x="1541318" y="975360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7" name="Text Box 230">
          <a:extLst>
            <a:ext uri="{FF2B5EF4-FFF2-40B4-BE49-F238E27FC236}">
              <a16:creationId xmlns:a16="http://schemas.microsoft.com/office/drawing/2014/main" id="{CD628471-85A4-4A56-B605-C20F6CD73735}"/>
            </a:ext>
          </a:extLst>
        </xdr:cNvPr>
        <xdr:cNvSpPr txBox="1">
          <a:spLocks noChangeArrowheads="1"/>
        </xdr:cNvSpPr>
      </xdr:nvSpPr>
      <xdr:spPr bwMode="auto">
        <a:xfrm>
          <a:off x="1541318" y="98038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8" name="Text Box 231">
          <a:extLst>
            <a:ext uri="{FF2B5EF4-FFF2-40B4-BE49-F238E27FC236}">
              <a16:creationId xmlns:a16="http://schemas.microsoft.com/office/drawing/2014/main" id="{C6C997A3-26E3-47B9-8692-D57086AA1EF4}"/>
            </a:ext>
          </a:extLst>
        </xdr:cNvPr>
        <xdr:cNvSpPr txBox="1">
          <a:spLocks noChangeArrowheads="1"/>
        </xdr:cNvSpPr>
      </xdr:nvSpPr>
      <xdr:spPr bwMode="auto">
        <a:xfrm>
          <a:off x="1541318" y="98540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9" name="Text Box 232">
          <a:extLst>
            <a:ext uri="{FF2B5EF4-FFF2-40B4-BE49-F238E27FC236}">
              <a16:creationId xmlns:a16="http://schemas.microsoft.com/office/drawing/2014/main" id="{50A61A99-73BF-43B3-913E-4638C8109022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0" name="Text Box 233">
          <a:extLst>
            <a:ext uri="{FF2B5EF4-FFF2-40B4-BE49-F238E27FC236}">
              <a16:creationId xmlns:a16="http://schemas.microsoft.com/office/drawing/2014/main" id="{DF8F79E1-CD6A-4336-B6AA-DCB8054F566B}"/>
            </a:ext>
          </a:extLst>
        </xdr:cNvPr>
        <xdr:cNvSpPr txBox="1">
          <a:spLocks noChangeArrowheads="1"/>
        </xdr:cNvSpPr>
      </xdr:nvSpPr>
      <xdr:spPr bwMode="auto">
        <a:xfrm>
          <a:off x="1541318" y="103311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741" name="Text Box 234">
          <a:extLst>
            <a:ext uri="{FF2B5EF4-FFF2-40B4-BE49-F238E27FC236}">
              <a16:creationId xmlns:a16="http://schemas.microsoft.com/office/drawing/2014/main" id="{8F7EF4DF-3553-4276-9DD6-C9C6CDB526C2}"/>
            </a:ext>
          </a:extLst>
        </xdr:cNvPr>
        <xdr:cNvSpPr txBox="1">
          <a:spLocks noChangeArrowheads="1"/>
        </xdr:cNvSpPr>
      </xdr:nvSpPr>
      <xdr:spPr bwMode="auto">
        <a:xfrm>
          <a:off x="1541318" y="11888065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2" name="Text Box 235">
          <a:extLst>
            <a:ext uri="{FF2B5EF4-FFF2-40B4-BE49-F238E27FC236}">
              <a16:creationId xmlns:a16="http://schemas.microsoft.com/office/drawing/2014/main" id="{E413107F-A3A7-4591-9A48-44F5398564D1}"/>
            </a:ext>
          </a:extLst>
        </xdr:cNvPr>
        <xdr:cNvSpPr txBox="1">
          <a:spLocks noChangeArrowheads="1"/>
        </xdr:cNvSpPr>
      </xdr:nvSpPr>
      <xdr:spPr bwMode="auto">
        <a:xfrm>
          <a:off x="1541318" y="18686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43" name="Text Box 236">
          <a:extLst>
            <a:ext uri="{FF2B5EF4-FFF2-40B4-BE49-F238E27FC236}">
              <a16:creationId xmlns:a16="http://schemas.microsoft.com/office/drawing/2014/main" id="{DAA5C032-6EBC-44D2-A6C5-7528D78AEF38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44" name="Text Box 237">
          <a:extLst>
            <a:ext uri="{FF2B5EF4-FFF2-40B4-BE49-F238E27FC236}">
              <a16:creationId xmlns:a16="http://schemas.microsoft.com/office/drawing/2014/main" id="{2664D6F9-6961-4ED0-BB41-AEFD764F6769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5" name="Text Box 238">
          <a:extLst>
            <a:ext uri="{FF2B5EF4-FFF2-40B4-BE49-F238E27FC236}">
              <a16:creationId xmlns:a16="http://schemas.microsoft.com/office/drawing/2014/main" id="{AFD25D4B-3146-4DE8-A6FB-1DF635B91D5E}"/>
            </a:ext>
          </a:extLst>
        </xdr:cNvPr>
        <xdr:cNvSpPr txBox="1">
          <a:spLocks noChangeArrowheads="1"/>
        </xdr:cNvSpPr>
      </xdr:nvSpPr>
      <xdr:spPr bwMode="auto">
        <a:xfrm>
          <a:off x="1541318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6" name="Text Box 239">
          <a:extLst>
            <a:ext uri="{FF2B5EF4-FFF2-40B4-BE49-F238E27FC236}">
              <a16:creationId xmlns:a16="http://schemas.microsoft.com/office/drawing/2014/main" id="{E07E2C0E-FB08-4B84-833C-ABED55033343}"/>
            </a:ext>
          </a:extLst>
        </xdr:cNvPr>
        <xdr:cNvSpPr txBox="1">
          <a:spLocks noChangeArrowheads="1"/>
        </xdr:cNvSpPr>
      </xdr:nvSpPr>
      <xdr:spPr bwMode="auto">
        <a:xfrm>
          <a:off x="1541318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47" name="Text Box 240">
          <a:extLst>
            <a:ext uri="{FF2B5EF4-FFF2-40B4-BE49-F238E27FC236}">
              <a16:creationId xmlns:a16="http://schemas.microsoft.com/office/drawing/2014/main" id="{1A8C510A-A280-4DA4-95DA-61D852E542C2}"/>
            </a:ext>
          </a:extLst>
        </xdr:cNvPr>
        <xdr:cNvSpPr txBox="1">
          <a:spLocks noChangeArrowheads="1"/>
        </xdr:cNvSpPr>
      </xdr:nvSpPr>
      <xdr:spPr bwMode="auto">
        <a:xfrm>
          <a:off x="1541318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48" name="Text Box 241">
          <a:extLst>
            <a:ext uri="{FF2B5EF4-FFF2-40B4-BE49-F238E27FC236}">
              <a16:creationId xmlns:a16="http://schemas.microsoft.com/office/drawing/2014/main" id="{8C443804-6312-4268-BF27-9C180FD8F137}"/>
            </a:ext>
          </a:extLst>
        </xdr:cNvPr>
        <xdr:cNvSpPr txBox="1">
          <a:spLocks noChangeArrowheads="1"/>
        </xdr:cNvSpPr>
      </xdr:nvSpPr>
      <xdr:spPr bwMode="auto">
        <a:xfrm>
          <a:off x="1541318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9" name="Text Box 242">
          <a:extLst>
            <a:ext uri="{FF2B5EF4-FFF2-40B4-BE49-F238E27FC236}">
              <a16:creationId xmlns:a16="http://schemas.microsoft.com/office/drawing/2014/main" id="{FE192D45-407E-426B-B2B2-47980BA2B71D}"/>
            </a:ext>
          </a:extLst>
        </xdr:cNvPr>
        <xdr:cNvSpPr txBox="1">
          <a:spLocks noChangeArrowheads="1"/>
        </xdr:cNvSpPr>
      </xdr:nvSpPr>
      <xdr:spPr bwMode="auto">
        <a:xfrm>
          <a:off x="1541318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50" name="Text Box 243">
          <a:extLst>
            <a:ext uri="{FF2B5EF4-FFF2-40B4-BE49-F238E27FC236}">
              <a16:creationId xmlns:a16="http://schemas.microsoft.com/office/drawing/2014/main" id="{042FBA64-F141-47F1-B977-F2BED85F2619}"/>
            </a:ext>
          </a:extLst>
        </xdr:cNvPr>
        <xdr:cNvSpPr txBox="1">
          <a:spLocks noChangeArrowheads="1"/>
        </xdr:cNvSpPr>
      </xdr:nvSpPr>
      <xdr:spPr bwMode="auto">
        <a:xfrm>
          <a:off x="1541318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1" name="Text Box 244">
          <a:extLst>
            <a:ext uri="{FF2B5EF4-FFF2-40B4-BE49-F238E27FC236}">
              <a16:creationId xmlns:a16="http://schemas.microsoft.com/office/drawing/2014/main" id="{34461CB2-A0B7-4272-8836-10D3061479C4}"/>
            </a:ext>
          </a:extLst>
        </xdr:cNvPr>
        <xdr:cNvSpPr txBox="1">
          <a:spLocks noChangeArrowheads="1"/>
        </xdr:cNvSpPr>
      </xdr:nvSpPr>
      <xdr:spPr bwMode="auto">
        <a:xfrm>
          <a:off x="1541318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2" name="Text Box 245">
          <a:extLst>
            <a:ext uri="{FF2B5EF4-FFF2-40B4-BE49-F238E27FC236}">
              <a16:creationId xmlns:a16="http://schemas.microsoft.com/office/drawing/2014/main" id="{56C07862-3DC0-4296-B962-B9AD97DFADB2}"/>
            </a:ext>
          </a:extLst>
        </xdr:cNvPr>
        <xdr:cNvSpPr txBox="1">
          <a:spLocks noChangeArrowheads="1"/>
        </xdr:cNvSpPr>
      </xdr:nvSpPr>
      <xdr:spPr bwMode="auto">
        <a:xfrm>
          <a:off x="1541318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3" name="Text Box 246">
          <a:extLst>
            <a:ext uri="{FF2B5EF4-FFF2-40B4-BE49-F238E27FC236}">
              <a16:creationId xmlns:a16="http://schemas.microsoft.com/office/drawing/2014/main" id="{E0F6E9DC-4839-45CF-936C-B99F26D88EAE}"/>
            </a:ext>
          </a:extLst>
        </xdr:cNvPr>
        <xdr:cNvSpPr txBox="1">
          <a:spLocks noChangeArrowheads="1"/>
        </xdr:cNvSpPr>
      </xdr:nvSpPr>
      <xdr:spPr bwMode="auto">
        <a:xfrm>
          <a:off x="1541318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4" name="Text Box 247">
          <a:extLst>
            <a:ext uri="{FF2B5EF4-FFF2-40B4-BE49-F238E27FC236}">
              <a16:creationId xmlns:a16="http://schemas.microsoft.com/office/drawing/2014/main" id="{3686F142-EA46-464A-8540-C640540EDB9C}"/>
            </a:ext>
          </a:extLst>
        </xdr:cNvPr>
        <xdr:cNvSpPr txBox="1">
          <a:spLocks noChangeArrowheads="1"/>
        </xdr:cNvSpPr>
      </xdr:nvSpPr>
      <xdr:spPr bwMode="auto">
        <a:xfrm>
          <a:off x="1567295" y="21708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5" name="Text Box 248">
          <a:extLst>
            <a:ext uri="{FF2B5EF4-FFF2-40B4-BE49-F238E27FC236}">
              <a16:creationId xmlns:a16="http://schemas.microsoft.com/office/drawing/2014/main" id="{FC8C5469-0515-449C-AFA7-91A45F0F0319}"/>
            </a:ext>
          </a:extLst>
        </xdr:cNvPr>
        <xdr:cNvSpPr txBox="1">
          <a:spLocks noChangeArrowheads="1"/>
        </xdr:cNvSpPr>
      </xdr:nvSpPr>
      <xdr:spPr bwMode="auto">
        <a:xfrm>
          <a:off x="1541318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6" name="Text Box 249">
          <a:extLst>
            <a:ext uri="{FF2B5EF4-FFF2-40B4-BE49-F238E27FC236}">
              <a16:creationId xmlns:a16="http://schemas.microsoft.com/office/drawing/2014/main" id="{15A04F53-39DB-4C79-99FB-375F376E04CD}"/>
            </a:ext>
          </a:extLst>
        </xdr:cNvPr>
        <xdr:cNvSpPr txBox="1">
          <a:spLocks noChangeArrowheads="1"/>
        </xdr:cNvSpPr>
      </xdr:nvSpPr>
      <xdr:spPr bwMode="auto">
        <a:xfrm>
          <a:off x="1541318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7" name="Text Box 250">
          <a:extLst>
            <a:ext uri="{FF2B5EF4-FFF2-40B4-BE49-F238E27FC236}">
              <a16:creationId xmlns:a16="http://schemas.microsoft.com/office/drawing/2014/main" id="{019A939F-E456-4CA7-8EB8-CDD958BA03FD}"/>
            </a:ext>
          </a:extLst>
        </xdr:cNvPr>
        <xdr:cNvSpPr txBox="1">
          <a:spLocks noChangeArrowheads="1"/>
        </xdr:cNvSpPr>
      </xdr:nvSpPr>
      <xdr:spPr bwMode="auto">
        <a:xfrm>
          <a:off x="1541318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8" name="Text Box 251">
          <a:extLst>
            <a:ext uri="{FF2B5EF4-FFF2-40B4-BE49-F238E27FC236}">
              <a16:creationId xmlns:a16="http://schemas.microsoft.com/office/drawing/2014/main" id="{89161B92-5928-4493-B154-573CF8560A86}"/>
            </a:ext>
          </a:extLst>
        </xdr:cNvPr>
        <xdr:cNvSpPr txBox="1">
          <a:spLocks noChangeArrowheads="1"/>
        </xdr:cNvSpPr>
      </xdr:nvSpPr>
      <xdr:spPr bwMode="auto">
        <a:xfrm>
          <a:off x="1541318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9" name="Text Box 252">
          <a:extLst>
            <a:ext uri="{FF2B5EF4-FFF2-40B4-BE49-F238E27FC236}">
              <a16:creationId xmlns:a16="http://schemas.microsoft.com/office/drawing/2014/main" id="{45307F6A-1A39-4DFF-87C3-5B8B91009BAD}"/>
            </a:ext>
          </a:extLst>
        </xdr:cNvPr>
        <xdr:cNvSpPr txBox="1">
          <a:spLocks noChangeArrowheads="1"/>
        </xdr:cNvSpPr>
      </xdr:nvSpPr>
      <xdr:spPr bwMode="auto">
        <a:xfrm>
          <a:off x="1541318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0" name="Text Box 253">
          <a:extLst>
            <a:ext uri="{FF2B5EF4-FFF2-40B4-BE49-F238E27FC236}">
              <a16:creationId xmlns:a16="http://schemas.microsoft.com/office/drawing/2014/main" id="{100B8DA5-176D-4195-8D6F-4CF3ADA88DE8}"/>
            </a:ext>
          </a:extLst>
        </xdr:cNvPr>
        <xdr:cNvSpPr txBox="1">
          <a:spLocks noChangeArrowheads="1"/>
        </xdr:cNvSpPr>
      </xdr:nvSpPr>
      <xdr:spPr bwMode="auto">
        <a:xfrm>
          <a:off x="1541318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1" name="Text Box 254">
          <a:extLst>
            <a:ext uri="{FF2B5EF4-FFF2-40B4-BE49-F238E27FC236}">
              <a16:creationId xmlns:a16="http://schemas.microsoft.com/office/drawing/2014/main" id="{FC9E5676-210E-45A8-AB8A-B77E8B78A0F1}"/>
            </a:ext>
          </a:extLst>
        </xdr:cNvPr>
        <xdr:cNvSpPr txBox="1">
          <a:spLocks noChangeArrowheads="1"/>
        </xdr:cNvSpPr>
      </xdr:nvSpPr>
      <xdr:spPr bwMode="auto">
        <a:xfrm>
          <a:off x="1541318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2" name="Text Box 255">
          <a:extLst>
            <a:ext uri="{FF2B5EF4-FFF2-40B4-BE49-F238E27FC236}">
              <a16:creationId xmlns:a16="http://schemas.microsoft.com/office/drawing/2014/main" id="{300CDA37-C661-471C-8D8C-29C3DC47A40B}"/>
            </a:ext>
          </a:extLst>
        </xdr:cNvPr>
        <xdr:cNvSpPr txBox="1">
          <a:spLocks noChangeArrowheads="1"/>
        </xdr:cNvSpPr>
      </xdr:nvSpPr>
      <xdr:spPr bwMode="auto">
        <a:xfrm>
          <a:off x="1541318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3" name="Text Box 256">
          <a:extLst>
            <a:ext uri="{FF2B5EF4-FFF2-40B4-BE49-F238E27FC236}">
              <a16:creationId xmlns:a16="http://schemas.microsoft.com/office/drawing/2014/main" id="{1C996F7E-B563-46ED-95D7-2293497B46DE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4" name="Text Box 257">
          <a:extLst>
            <a:ext uri="{FF2B5EF4-FFF2-40B4-BE49-F238E27FC236}">
              <a16:creationId xmlns:a16="http://schemas.microsoft.com/office/drawing/2014/main" id="{B31AF22E-9688-4150-B08F-6C8215538106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5" name="Text Box 258">
          <a:extLst>
            <a:ext uri="{FF2B5EF4-FFF2-40B4-BE49-F238E27FC236}">
              <a16:creationId xmlns:a16="http://schemas.microsoft.com/office/drawing/2014/main" id="{9D0D2FD8-B6AD-48A6-B700-6071C545D658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6" name="Text Box 259">
          <a:extLst>
            <a:ext uri="{FF2B5EF4-FFF2-40B4-BE49-F238E27FC236}">
              <a16:creationId xmlns:a16="http://schemas.microsoft.com/office/drawing/2014/main" id="{08430EE1-61F8-4365-AB4D-D571DA913D63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7" name="Text Box 260">
          <a:extLst>
            <a:ext uri="{FF2B5EF4-FFF2-40B4-BE49-F238E27FC236}">
              <a16:creationId xmlns:a16="http://schemas.microsoft.com/office/drawing/2014/main" id="{EE42C6D6-DCB5-4916-A3B4-CAD036475795}"/>
            </a:ext>
          </a:extLst>
        </xdr:cNvPr>
        <xdr:cNvSpPr txBox="1">
          <a:spLocks noChangeArrowheads="1"/>
        </xdr:cNvSpPr>
      </xdr:nvSpPr>
      <xdr:spPr bwMode="auto">
        <a:xfrm>
          <a:off x="1541318" y="92764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8" name="Text Box 261">
          <a:extLst>
            <a:ext uri="{FF2B5EF4-FFF2-40B4-BE49-F238E27FC236}">
              <a16:creationId xmlns:a16="http://schemas.microsoft.com/office/drawing/2014/main" id="{4B82B22E-631A-4A47-B728-F4A6724DCB83}"/>
            </a:ext>
          </a:extLst>
        </xdr:cNvPr>
        <xdr:cNvSpPr txBox="1">
          <a:spLocks noChangeArrowheads="1"/>
        </xdr:cNvSpPr>
      </xdr:nvSpPr>
      <xdr:spPr bwMode="auto">
        <a:xfrm>
          <a:off x="1541318" y="93518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9" name="Text Box 262">
          <a:extLst>
            <a:ext uri="{FF2B5EF4-FFF2-40B4-BE49-F238E27FC236}">
              <a16:creationId xmlns:a16="http://schemas.microsoft.com/office/drawing/2014/main" id="{5975C786-DE3A-4F9A-9A3A-020216AF2438}"/>
            </a:ext>
          </a:extLst>
        </xdr:cNvPr>
        <xdr:cNvSpPr txBox="1">
          <a:spLocks noChangeArrowheads="1"/>
        </xdr:cNvSpPr>
      </xdr:nvSpPr>
      <xdr:spPr bwMode="auto">
        <a:xfrm>
          <a:off x="1541318" y="93518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0" name="Text Box 263">
          <a:extLst>
            <a:ext uri="{FF2B5EF4-FFF2-40B4-BE49-F238E27FC236}">
              <a16:creationId xmlns:a16="http://schemas.microsoft.com/office/drawing/2014/main" id="{EBFD19DC-BB1A-40F8-A6D3-E2493371E8E7}"/>
            </a:ext>
          </a:extLst>
        </xdr:cNvPr>
        <xdr:cNvSpPr txBox="1">
          <a:spLocks noChangeArrowheads="1"/>
        </xdr:cNvSpPr>
      </xdr:nvSpPr>
      <xdr:spPr bwMode="auto">
        <a:xfrm>
          <a:off x="1541318" y="93769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771" name="Text Box 265">
          <a:extLst>
            <a:ext uri="{FF2B5EF4-FFF2-40B4-BE49-F238E27FC236}">
              <a16:creationId xmlns:a16="http://schemas.microsoft.com/office/drawing/2014/main" id="{41A4FD36-9DC8-4B2C-8F61-CEC6BEF26A3D}"/>
            </a:ext>
          </a:extLst>
        </xdr:cNvPr>
        <xdr:cNvSpPr txBox="1">
          <a:spLocks noChangeArrowheads="1"/>
        </xdr:cNvSpPr>
      </xdr:nvSpPr>
      <xdr:spPr bwMode="auto">
        <a:xfrm>
          <a:off x="1541318" y="94271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772" name="Text Box 266">
          <a:extLst>
            <a:ext uri="{FF2B5EF4-FFF2-40B4-BE49-F238E27FC236}">
              <a16:creationId xmlns:a16="http://schemas.microsoft.com/office/drawing/2014/main" id="{F48ECC1C-8662-4B9C-ADF7-EEF226BB8659}"/>
            </a:ext>
          </a:extLst>
        </xdr:cNvPr>
        <xdr:cNvSpPr txBox="1">
          <a:spLocks noChangeArrowheads="1"/>
        </xdr:cNvSpPr>
      </xdr:nvSpPr>
      <xdr:spPr bwMode="auto">
        <a:xfrm>
          <a:off x="1541318" y="94271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73" name="Text Box 267">
          <a:extLst>
            <a:ext uri="{FF2B5EF4-FFF2-40B4-BE49-F238E27FC236}">
              <a16:creationId xmlns:a16="http://schemas.microsoft.com/office/drawing/2014/main" id="{584CFD99-AF0A-4C2D-9313-68E1D5B28672}"/>
            </a:ext>
          </a:extLst>
        </xdr:cNvPr>
        <xdr:cNvSpPr txBox="1">
          <a:spLocks noChangeArrowheads="1"/>
        </xdr:cNvSpPr>
      </xdr:nvSpPr>
      <xdr:spPr bwMode="auto">
        <a:xfrm>
          <a:off x="1541318" y="94773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74" name="Text Box 268">
          <a:extLst>
            <a:ext uri="{FF2B5EF4-FFF2-40B4-BE49-F238E27FC236}">
              <a16:creationId xmlns:a16="http://schemas.microsoft.com/office/drawing/2014/main" id="{9EB8857A-5415-42F3-B694-49D3E498A63E}"/>
            </a:ext>
          </a:extLst>
        </xdr:cNvPr>
        <xdr:cNvSpPr txBox="1">
          <a:spLocks noChangeArrowheads="1"/>
        </xdr:cNvSpPr>
      </xdr:nvSpPr>
      <xdr:spPr bwMode="auto">
        <a:xfrm>
          <a:off x="1541318" y="94773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5" name="Text Box 269">
          <a:extLst>
            <a:ext uri="{FF2B5EF4-FFF2-40B4-BE49-F238E27FC236}">
              <a16:creationId xmlns:a16="http://schemas.microsoft.com/office/drawing/2014/main" id="{08A70200-CD3D-4477-AB01-6E1AEAACC960}"/>
            </a:ext>
          </a:extLst>
        </xdr:cNvPr>
        <xdr:cNvSpPr txBox="1">
          <a:spLocks noChangeArrowheads="1"/>
        </xdr:cNvSpPr>
      </xdr:nvSpPr>
      <xdr:spPr bwMode="auto">
        <a:xfrm>
          <a:off x="1541318" y="95275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6" name="Text Box 270">
          <a:extLst>
            <a:ext uri="{FF2B5EF4-FFF2-40B4-BE49-F238E27FC236}">
              <a16:creationId xmlns:a16="http://schemas.microsoft.com/office/drawing/2014/main" id="{B64D8E44-21FE-414B-A56D-4350AE11B820}"/>
            </a:ext>
          </a:extLst>
        </xdr:cNvPr>
        <xdr:cNvSpPr txBox="1">
          <a:spLocks noChangeArrowheads="1"/>
        </xdr:cNvSpPr>
      </xdr:nvSpPr>
      <xdr:spPr bwMode="auto">
        <a:xfrm>
          <a:off x="1541318" y="95275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7" name="Text Box 271">
          <a:extLst>
            <a:ext uri="{FF2B5EF4-FFF2-40B4-BE49-F238E27FC236}">
              <a16:creationId xmlns:a16="http://schemas.microsoft.com/office/drawing/2014/main" id="{0C7141E7-4B85-4871-A861-4F390FBF53E5}"/>
            </a:ext>
          </a:extLst>
        </xdr:cNvPr>
        <xdr:cNvSpPr txBox="1">
          <a:spLocks noChangeArrowheads="1"/>
        </xdr:cNvSpPr>
      </xdr:nvSpPr>
      <xdr:spPr bwMode="auto">
        <a:xfrm>
          <a:off x="1541318" y="96029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8" name="Text Box 272">
          <a:extLst>
            <a:ext uri="{FF2B5EF4-FFF2-40B4-BE49-F238E27FC236}">
              <a16:creationId xmlns:a16="http://schemas.microsoft.com/office/drawing/2014/main" id="{DBD0B03F-74D5-408B-B235-EFC65E3D460D}"/>
            </a:ext>
          </a:extLst>
        </xdr:cNvPr>
        <xdr:cNvSpPr txBox="1">
          <a:spLocks noChangeArrowheads="1"/>
        </xdr:cNvSpPr>
      </xdr:nvSpPr>
      <xdr:spPr bwMode="auto">
        <a:xfrm>
          <a:off x="1541318" y="96029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9" name="Text Box 273">
          <a:extLst>
            <a:ext uri="{FF2B5EF4-FFF2-40B4-BE49-F238E27FC236}">
              <a16:creationId xmlns:a16="http://schemas.microsoft.com/office/drawing/2014/main" id="{62EDC746-A350-4546-BB83-73E520F73688}"/>
            </a:ext>
          </a:extLst>
        </xdr:cNvPr>
        <xdr:cNvSpPr txBox="1">
          <a:spLocks noChangeArrowheads="1"/>
        </xdr:cNvSpPr>
      </xdr:nvSpPr>
      <xdr:spPr bwMode="auto">
        <a:xfrm>
          <a:off x="1541318" y="96280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0" name="Text Box 275">
          <a:extLst>
            <a:ext uri="{FF2B5EF4-FFF2-40B4-BE49-F238E27FC236}">
              <a16:creationId xmlns:a16="http://schemas.microsoft.com/office/drawing/2014/main" id="{AF019550-A707-4BAF-8CD3-8C3E6B151F3C}"/>
            </a:ext>
          </a:extLst>
        </xdr:cNvPr>
        <xdr:cNvSpPr txBox="1">
          <a:spLocks noChangeArrowheads="1"/>
        </xdr:cNvSpPr>
      </xdr:nvSpPr>
      <xdr:spPr bwMode="auto">
        <a:xfrm>
          <a:off x="1541318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1" name="Text Box 276">
          <a:extLst>
            <a:ext uri="{FF2B5EF4-FFF2-40B4-BE49-F238E27FC236}">
              <a16:creationId xmlns:a16="http://schemas.microsoft.com/office/drawing/2014/main" id="{A377D893-C56C-4D75-803B-7F392C42E1EC}"/>
            </a:ext>
          </a:extLst>
        </xdr:cNvPr>
        <xdr:cNvSpPr txBox="1">
          <a:spLocks noChangeArrowheads="1"/>
        </xdr:cNvSpPr>
      </xdr:nvSpPr>
      <xdr:spPr bwMode="auto">
        <a:xfrm>
          <a:off x="1541318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2" name="Text Box 277">
          <a:extLst>
            <a:ext uri="{FF2B5EF4-FFF2-40B4-BE49-F238E27FC236}">
              <a16:creationId xmlns:a16="http://schemas.microsoft.com/office/drawing/2014/main" id="{DF24DCC6-7E23-4FD9-A8CC-272A2F08968C}"/>
            </a:ext>
          </a:extLst>
        </xdr:cNvPr>
        <xdr:cNvSpPr txBox="1">
          <a:spLocks noChangeArrowheads="1"/>
        </xdr:cNvSpPr>
      </xdr:nvSpPr>
      <xdr:spPr bwMode="auto">
        <a:xfrm>
          <a:off x="1541318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3" name="Text Box 278">
          <a:extLst>
            <a:ext uri="{FF2B5EF4-FFF2-40B4-BE49-F238E27FC236}">
              <a16:creationId xmlns:a16="http://schemas.microsoft.com/office/drawing/2014/main" id="{EC6BCA82-8B98-4577-8DBD-F8346B2C11AF}"/>
            </a:ext>
          </a:extLst>
        </xdr:cNvPr>
        <xdr:cNvSpPr txBox="1">
          <a:spLocks noChangeArrowheads="1"/>
        </xdr:cNvSpPr>
      </xdr:nvSpPr>
      <xdr:spPr bwMode="auto">
        <a:xfrm>
          <a:off x="1541318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4" name="Text Box 279">
          <a:extLst>
            <a:ext uri="{FF2B5EF4-FFF2-40B4-BE49-F238E27FC236}">
              <a16:creationId xmlns:a16="http://schemas.microsoft.com/office/drawing/2014/main" id="{69F63722-5E16-4907-8B06-B2F3A4611A07}"/>
            </a:ext>
          </a:extLst>
        </xdr:cNvPr>
        <xdr:cNvSpPr txBox="1">
          <a:spLocks noChangeArrowheads="1"/>
        </xdr:cNvSpPr>
      </xdr:nvSpPr>
      <xdr:spPr bwMode="auto">
        <a:xfrm>
          <a:off x="1541318" y="97787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5" name="Text Box 280">
          <a:extLst>
            <a:ext uri="{FF2B5EF4-FFF2-40B4-BE49-F238E27FC236}">
              <a16:creationId xmlns:a16="http://schemas.microsoft.com/office/drawing/2014/main" id="{45B019B0-B09B-421F-9373-4362A2EE9FFD}"/>
            </a:ext>
          </a:extLst>
        </xdr:cNvPr>
        <xdr:cNvSpPr txBox="1">
          <a:spLocks noChangeArrowheads="1"/>
        </xdr:cNvSpPr>
      </xdr:nvSpPr>
      <xdr:spPr bwMode="auto">
        <a:xfrm>
          <a:off x="1541318" y="97787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86" name="Text Box 281">
          <a:extLst>
            <a:ext uri="{FF2B5EF4-FFF2-40B4-BE49-F238E27FC236}">
              <a16:creationId xmlns:a16="http://schemas.microsoft.com/office/drawing/2014/main" id="{C73BADF4-55B3-4E87-B8EA-B0C16929E6F3}"/>
            </a:ext>
          </a:extLst>
        </xdr:cNvPr>
        <xdr:cNvSpPr txBox="1">
          <a:spLocks noChangeArrowheads="1"/>
        </xdr:cNvSpPr>
      </xdr:nvSpPr>
      <xdr:spPr bwMode="auto">
        <a:xfrm>
          <a:off x="1541318" y="98289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87" name="Text Box 282">
          <a:extLst>
            <a:ext uri="{FF2B5EF4-FFF2-40B4-BE49-F238E27FC236}">
              <a16:creationId xmlns:a16="http://schemas.microsoft.com/office/drawing/2014/main" id="{2890C351-E744-4DA1-97AB-9FB8645B2608}"/>
            </a:ext>
          </a:extLst>
        </xdr:cNvPr>
        <xdr:cNvSpPr txBox="1">
          <a:spLocks noChangeArrowheads="1"/>
        </xdr:cNvSpPr>
      </xdr:nvSpPr>
      <xdr:spPr bwMode="auto">
        <a:xfrm>
          <a:off x="1541318" y="98289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8" name="Text Box 283">
          <a:extLst>
            <a:ext uri="{FF2B5EF4-FFF2-40B4-BE49-F238E27FC236}">
              <a16:creationId xmlns:a16="http://schemas.microsoft.com/office/drawing/2014/main" id="{B4026018-9BBE-4368-913A-540B5929BF8E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9" name="Text Box 284">
          <a:extLst>
            <a:ext uri="{FF2B5EF4-FFF2-40B4-BE49-F238E27FC236}">
              <a16:creationId xmlns:a16="http://schemas.microsoft.com/office/drawing/2014/main" id="{C5878AEA-73A1-45A6-8D25-F87EFDB1550B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0" name="Text Box 285">
          <a:extLst>
            <a:ext uri="{FF2B5EF4-FFF2-40B4-BE49-F238E27FC236}">
              <a16:creationId xmlns:a16="http://schemas.microsoft.com/office/drawing/2014/main" id="{ED586247-0E05-417C-82DF-F0F00AF6E232}"/>
            </a:ext>
          </a:extLst>
        </xdr:cNvPr>
        <xdr:cNvSpPr txBox="1">
          <a:spLocks noChangeArrowheads="1"/>
        </xdr:cNvSpPr>
      </xdr:nvSpPr>
      <xdr:spPr bwMode="auto">
        <a:xfrm>
          <a:off x="1541318" y="25215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91" name="Text Box 286">
          <a:extLst>
            <a:ext uri="{FF2B5EF4-FFF2-40B4-BE49-F238E27FC236}">
              <a16:creationId xmlns:a16="http://schemas.microsoft.com/office/drawing/2014/main" id="{18A8DA39-B590-4571-B4CC-28BB1DCDF4BC}"/>
            </a:ext>
          </a:extLst>
        </xdr:cNvPr>
        <xdr:cNvSpPr txBox="1">
          <a:spLocks noChangeArrowheads="1"/>
        </xdr:cNvSpPr>
      </xdr:nvSpPr>
      <xdr:spPr bwMode="auto">
        <a:xfrm>
          <a:off x="1541318" y="46308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2" name="Text Box 287">
          <a:extLst>
            <a:ext uri="{FF2B5EF4-FFF2-40B4-BE49-F238E27FC236}">
              <a16:creationId xmlns:a16="http://schemas.microsoft.com/office/drawing/2014/main" id="{C79FD2EA-60A6-485E-AB98-22F0DB0D555C}"/>
            </a:ext>
          </a:extLst>
        </xdr:cNvPr>
        <xdr:cNvSpPr txBox="1">
          <a:spLocks noChangeArrowheads="1"/>
        </xdr:cNvSpPr>
      </xdr:nvSpPr>
      <xdr:spPr bwMode="auto">
        <a:xfrm>
          <a:off x="1541318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3" name="Text Box 288">
          <a:extLst>
            <a:ext uri="{FF2B5EF4-FFF2-40B4-BE49-F238E27FC236}">
              <a16:creationId xmlns:a16="http://schemas.microsoft.com/office/drawing/2014/main" id="{DFF18153-ED6F-4CDD-9C26-D1741A50ABB5}"/>
            </a:ext>
          </a:extLst>
        </xdr:cNvPr>
        <xdr:cNvSpPr txBox="1">
          <a:spLocks noChangeArrowheads="1"/>
        </xdr:cNvSpPr>
      </xdr:nvSpPr>
      <xdr:spPr bwMode="auto">
        <a:xfrm>
          <a:off x="1541318" y="45806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4" name="Text Box 289">
          <a:extLst>
            <a:ext uri="{FF2B5EF4-FFF2-40B4-BE49-F238E27FC236}">
              <a16:creationId xmlns:a16="http://schemas.microsoft.com/office/drawing/2014/main" id="{518240B5-2D08-4637-B9B2-D108FE259D27}"/>
            </a:ext>
          </a:extLst>
        </xdr:cNvPr>
        <xdr:cNvSpPr txBox="1">
          <a:spLocks noChangeArrowheads="1"/>
        </xdr:cNvSpPr>
      </xdr:nvSpPr>
      <xdr:spPr bwMode="auto">
        <a:xfrm>
          <a:off x="1541318" y="69913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5" name="Text Box 290">
          <a:extLst>
            <a:ext uri="{FF2B5EF4-FFF2-40B4-BE49-F238E27FC236}">
              <a16:creationId xmlns:a16="http://schemas.microsoft.com/office/drawing/2014/main" id="{AD53FAE5-0845-449A-A995-BEA3E3CD2361}"/>
            </a:ext>
          </a:extLst>
        </xdr:cNvPr>
        <xdr:cNvSpPr txBox="1">
          <a:spLocks noChangeArrowheads="1"/>
        </xdr:cNvSpPr>
      </xdr:nvSpPr>
      <xdr:spPr bwMode="auto">
        <a:xfrm>
          <a:off x="1541318" y="25215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96" name="Text Box 291">
          <a:extLst>
            <a:ext uri="{FF2B5EF4-FFF2-40B4-BE49-F238E27FC236}">
              <a16:creationId xmlns:a16="http://schemas.microsoft.com/office/drawing/2014/main" id="{A4C890DB-9E5B-495D-96C3-5BB9AB12BBD6}"/>
            </a:ext>
          </a:extLst>
        </xdr:cNvPr>
        <xdr:cNvSpPr txBox="1">
          <a:spLocks noChangeArrowheads="1"/>
        </xdr:cNvSpPr>
      </xdr:nvSpPr>
      <xdr:spPr bwMode="auto">
        <a:xfrm>
          <a:off x="1541318" y="46308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7" name="Text Box 292">
          <a:extLst>
            <a:ext uri="{FF2B5EF4-FFF2-40B4-BE49-F238E27FC236}">
              <a16:creationId xmlns:a16="http://schemas.microsoft.com/office/drawing/2014/main" id="{79128350-1C83-4B77-9A59-EFE629A47496}"/>
            </a:ext>
          </a:extLst>
        </xdr:cNvPr>
        <xdr:cNvSpPr txBox="1">
          <a:spLocks noChangeArrowheads="1"/>
        </xdr:cNvSpPr>
      </xdr:nvSpPr>
      <xdr:spPr bwMode="auto">
        <a:xfrm>
          <a:off x="1541318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8" name="Text Box 293">
          <a:extLst>
            <a:ext uri="{FF2B5EF4-FFF2-40B4-BE49-F238E27FC236}">
              <a16:creationId xmlns:a16="http://schemas.microsoft.com/office/drawing/2014/main" id="{AD5B33A4-B8D4-4A5C-9927-C1BCA09858D8}"/>
            </a:ext>
          </a:extLst>
        </xdr:cNvPr>
        <xdr:cNvSpPr txBox="1">
          <a:spLocks noChangeArrowheads="1"/>
        </xdr:cNvSpPr>
      </xdr:nvSpPr>
      <xdr:spPr bwMode="auto">
        <a:xfrm>
          <a:off x="1541318" y="45806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9" name="Text Box 294">
          <a:extLst>
            <a:ext uri="{FF2B5EF4-FFF2-40B4-BE49-F238E27FC236}">
              <a16:creationId xmlns:a16="http://schemas.microsoft.com/office/drawing/2014/main" id="{37E36561-2C83-4C01-8625-F27C1B5FE62E}"/>
            </a:ext>
          </a:extLst>
        </xdr:cNvPr>
        <xdr:cNvSpPr txBox="1">
          <a:spLocks noChangeArrowheads="1"/>
        </xdr:cNvSpPr>
      </xdr:nvSpPr>
      <xdr:spPr bwMode="auto">
        <a:xfrm>
          <a:off x="1541318" y="69913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00" name="Text Box 295">
          <a:extLst>
            <a:ext uri="{FF2B5EF4-FFF2-40B4-BE49-F238E27FC236}">
              <a16:creationId xmlns:a16="http://schemas.microsoft.com/office/drawing/2014/main" id="{51CAA683-738E-4439-B933-CFBD6420240A}"/>
            </a:ext>
          </a:extLst>
        </xdr:cNvPr>
        <xdr:cNvSpPr txBox="1">
          <a:spLocks noChangeArrowheads="1"/>
        </xdr:cNvSpPr>
      </xdr:nvSpPr>
      <xdr:spPr bwMode="auto">
        <a:xfrm>
          <a:off x="1541318" y="99042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01" name="Text Box 296">
          <a:extLst>
            <a:ext uri="{FF2B5EF4-FFF2-40B4-BE49-F238E27FC236}">
              <a16:creationId xmlns:a16="http://schemas.microsoft.com/office/drawing/2014/main" id="{0D15A01E-7DCA-4094-85C4-CE4527EDDF69}"/>
            </a:ext>
          </a:extLst>
        </xdr:cNvPr>
        <xdr:cNvSpPr txBox="1">
          <a:spLocks noChangeArrowheads="1"/>
        </xdr:cNvSpPr>
      </xdr:nvSpPr>
      <xdr:spPr bwMode="auto">
        <a:xfrm>
          <a:off x="1541318" y="104064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802" name="Text Box 297">
          <a:extLst>
            <a:ext uri="{FF2B5EF4-FFF2-40B4-BE49-F238E27FC236}">
              <a16:creationId xmlns:a16="http://schemas.microsoft.com/office/drawing/2014/main" id="{932FF007-55DF-479E-BD99-67E90348BED2}"/>
            </a:ext>
          </a:extLst>
        </xdr:cNvPr>
        <xdr:cNvSpPr txBox="1">
          <a:spLocks noChangeArrowheads="1"/>
        </xdr:cNvSpPr>
      </xdr:nvSpPr>
      <xdr:spPr bwMode="auto">
        <a:xfrm>
          <a:off x="1541318" y="1196340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03" name="Text Box 298">
          <a:extLst>
            <a:ext uri="{FF2B5EF4-FFF2-40B4-BE49-F238E27FC236}">
              <a16:creationId xmlns:a16="http://schemas.microsoft.com/office/drawing/2014/main" id="{8756D0B2-AAB7-4941-94DB-979F23026BE8}"/>
            </a:ext>
          </a:extLst>
        </xdr:cNvPr>
        <xdr:cNvSpPr txBox="1">
          <a:spLocks noChangeArrowheads="1"/>
        </xdr:cNvSpPr>
      </xdr:nvSpPr>
      <xdr:spPr bwMode="auto">
        <a:xfrm>
          <a:off x="1541318" y="103562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804" name="Text Box 299">
          <a:extLst>
            <a:ext uri="{FF2B5EF4-FFF2-40B4-BE49-F238E27FC236}">
              <a16:creationId xmlns:a16="http://schemas.microsoft.com/office/drawing/2014/main" id="{204758D1-71BC-4D03-8257-6968B5B02838}"/>
            </a:ext>
          </a:extLst>
        </xdr:cNvPr>
        <xdr:cNvSpPr txBox="1">
          <a:spLocks noChangeArrowheads="1"/>
        </xdr:cNvSpPr>
      </xdr:nvSpPr>
      <xdr:spPr bwMode="auto">
        <a:xfrm>
          <a:off x="1541318" y="119131773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05" name="Text Box 300">
          <a:extLst>
            <a:ext uri="{FF2B5EF4-FFF2-40B4-BE49-F238E27FC236}">
              <a16:creationId xmlns:a16="http://schemas.microsoft.com/office/drawing/2014/main" id="{BC3137B0-00C8-41BC-BA1F-816629467C0A}"/>
            </a:ext>
          </a:extLst>
        </xdr:cNvPr>
        <xdr:cNvSpPr txBox="1">
          <a:spLocks noChangeArrowheads="1"/>
        </xdr:cNvSpPr>
      </xdr:nvSpPr>
      <xdr:spPr bwMode="auto">
        <a:xfrm>
          <a:off x="1541318" y="99042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06" name="Text Box 301">
          <a:extLst>
            <a:ext uri="{FF2B5EF4-FFF2-40B4-BE49-F238E27FC236}">
              <a16:creationId xmlns:a16="http://schemas.microsoft.com/office/drawing/2014/main" id="{93789AD0-9517-4576-B332-199D7CA6EF1E}"/>
            </a:ext>
          </a:extLst>
        </xdr:cNvPr>
        <xdr:cNvSpPr txBox="1">
          <a:spLocks noChangeArrowheads="1"/>
        </xdr:cNvSpPr>
      </xdr:nvSpPr>
      <xdr:spPr bwMode="auto">
        <a:xfrm>
          <a:off x="1541318" y="104064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807" name="Text Box 302">
          <a:extLst>
            <a:ext uri="{FF2B5EF4-FFF2-40B4-BE49-F238E27FC236}">
              <a16:creationId xmlns:a16="http://schemas.microsoft.com/office/drawing/2014/main" id="{DC2578A9-880E-4105-99A7-D438DA44AEF2}"/>
            </a:ext>
          </a:extLst>
        </xdr:cNvPr>
        <xdr:cNvSpPr txBox="1">
          <a:spLocks noChangeArrowheads="1"/>
        </xdr:cNvSpPr>
      </xdr:nvSpPr>
      <xdr:spPr bwMode="auto">
        <a:xfrm>
          <a:off x="1541318" y="1196340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08" name="Text Box 303">
          <a:extLst>
            <a:ext uri="{FF2B5EF4-FFF2-40B4-BE49-F238E27FC236}">
              <a16:creationId xmlns:a16="http://schemas.microsoft.com/office/drawing/2014/main" id="{C1D76414-A017-4A4D-89A2-5A48A6FF1A8D}"/>
            </a:ext>
          </a:extLst>
        </xdr:cNvPr>
        <xdr:cNvSpPr txBox="1">
          <a:spLocks noChangeArrowheads="1"/>
        </xdr:cNvSpPr>
      </xdr:nvSpPr>
      <xdr:spPr bwMode="auto">
        <a:xfrm>
          <a:off x="1541318" y="103562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809" name="Text Box 304">
          <a:extLst>
            <a:ext uri="{FF2B5EF4-FFF2-40B4-BE49-F238E27FC236}">
              <a16:creationId xmlns:a16="http://schemas.microsoft.com/office/drawing/2014/main" id="{C83DF81F-92DC-4322-A747-07AECCC326A9}"/>
            </a:ext>
          </a:extLst>
        </xdr:cNvPr>
        <xdr:cNvSpPr txBox="1">
          <a:spLocks noChangeArrowheads="1"/>
        </xdr:cNvSpPr>
      </xdr:nvSpPr>
      <xdr:spPr bwMode="auto">
        <a:xfrm>
          <a:off x="1541318" y="119131773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2810" name="Text Box 129">
          <a:extLst>
            <a:ext uri="{FF2B5EF4-FFF2-40B4-BE49-F238E27FC236}">
              <a16:creationId xmlns:a16="http://schemas.microsoft.com/office/drawing/2014/main" id="{E8D2F880-954C-4EBC-B75D-67CC4D9FACEF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2811" name="Text Box 130">
          <a:extLst>
            <a:ext uri="{FF2B5EF4-FFF2-40B4-BE49-F238E27FC236}">
              <a16:creationId xmlns:a16="http://schemas.microsoft.com/office/drawing/2014/main" id="{0FEE3BA5-2CC3-4EBD-8F2E-C621C207CACA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2812" name="Text Box 256">
          <a:extLst>
            <a:ext uri="{FF2B5EF4-FFF2-40B4-BE49-F238E27FC236}">
              <a16:creationId xmlns:a16="http://schemas.microsoft.com/office/drawing/2014/main" id="{4C1428D1-011D-4103-AB46-0B1658DFD935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2813" name="Text Box 257">
          <a:extLst>
            <a:ext uri="{FF2B5EF4-FFF2-40B4-BE49-F238E27FC236}">
              <a16:creationId xmlns:a16="http://schemas.microsoft.com/office/drawing/2014/main" id="{85CEE03A-7B00-4FB1-B9EC-7E6FE39AB897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4" name="Text Box 58">
          <a:extLst>
            <a:ext uri="{FF2B5EF4-FFF2-40B4-BE49-F238E27FC236}">
              <a16:creationId xmlns:a16="http://schemas.microsoft.com/office/drawing/2014/main" id="{DCCCEB80-5571-4DC3-962B-B00B47F444CD}"/>
            </a:ext>
          </a:extLst>
        </xdr:cNvPr>
        <xdr:cNvSpPr txBox="1">
          <a:spLocks noChangeArrowheads="1"/>
        </xdr:cNvSpPr>
      </xdr:nvSpPr>
      <xdr:spPr bwMode="auto">
        <a:xfrm>
          <a:off x="1541318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5" name="Text Box 89">
          <a:extLst>
            <a:ext uri="{FF2B5EF4-FFF2-40B4-BE49-F238E27FC236}">
              <a16:creationId xmlns:a16="http://schemas.microsoft.com/office/drawing/2014/main" id="{9A6406C5-9770-4AA0-9F39-B4349DD307CD}"/>
            </a:ext>
          </a:extLst>
        </xdr:cNvPr>
        <xdr:cNvSpPr txBox="1">
          <a:spLocks noChangeArrowheads="1"/>
        </xdr:cNvSpPr>
      </xdr:nvSpPr>
      <xdr:spPr bwMode="auto">
        <a:xfrm>
          <a:off x="1541318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6" name="Text Box 127">
          <a:extLst>
            <a:ext uri="{FF2B5EF4-FFF2-40B4-BE49-F238E27FC236}">
              <a16:creationId xmlns:a16="http://schemas.microsoft.com/office/drawing/2014/main" id="{3AB176FC-731F-49A2-AC8B-A6785BD667D3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7" name="Text Box 128">
          <a:extLst>
            <a:ext uri="{FF2B5EF4-FFF2-40B4-BE49-F238E27FC236}">
              <a16:creationId xmlns:a16="http://schemas.microsoft.com/office/drawing/2014/main" id="{50F4CF77-311E-4699-851C-A369B96DE46B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8" name="Text Box 129">
          <a:extLst>
            <a:ext uri="{FF2B5EF4-FFF2-40B4-BE49-F238E27FC236}">
              <a16:creationId xmlns:a16="http://schemas.microsoft.com/office/drawing/2014/main" id="{36CFFA0C-5E41-47DC-B177-F3ECABC0207F}"/>
            </a:ext>
          </a:extLst>
        </xdr:cNvPr>
        <xdr:cNvSpPr txBox="1">
          <a:spLocks noChangeArrowheads="1"/>
        </xdr:cNvSpPr>
      </xdr:nvSpPr>
      <xdr:spPr bwMode="auto">
        <a:xfrm>
          <a:off x="1541318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9" name="Text Box 130">
          <a:extLst>
            <a:ext uri="{FF2B5EF4-FFF2-40B4-BE49-F238E27FC236}">
              <a16:creationId xmlns:a16="http://schemas.microsoft.com/office/drawing/2014/main" id="{52FE5037-B3DC-47E4-B424-1E7B684F3B7F}"/>
            </a:ext>
          </a:extLst>
        </xdr:cNvPr>
        <xdr:cNvSpPr txBox="1">
          <a:spLocks noChangeArrowheads="1"/>
        </xdr:cNvSpPr>
      </xdr:nvSpPr>
      <xdr:spPr bwMode="auto">
        <a:xfrm>
          <a:off x="1541318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0" name="Text Box 185">
          <a:extLst>
            <a:ext uri="{FF2B5EF4-FFF2-40B4-BE49-F238E27FC236}">
              <a16:creationId xmlns:a16="http://schemas.microsoft.com/office/drawing/2014/main" id="{AB4A5A39-60BF-4C8B-8B4E-FBA8D69BEF03}"/>
            </a:ext>
          </a:extLst>
        </xdr:cNvPr>
        <xdr:cNvSpPr txBox="1">
          <a:spLocks noChangeArrowheads="1"/>
        </xdr:cNvSpPr>
      </xdr:nvSpPr>
      <xdr:spPr bwMode="auto">
        <a:xfrm>
          <a:off x="1541318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1" name="Text Box 216">
          <a:extLst>
            <a:ext uri="{FF2B5EF4-FFF2-40B4-BE49-F238E27FC236}">
              <a16:creationId xmlns:a16="http://schemas.microsoft.com/office/drawing/2014/main" id="{1DC43A4C-6339-4594-B67B-332D3A446331}"/>
            </a:ext>
          </a:extLst>
        </xdr:cNvPr>
        <xdr:cNvSpPr txBox="1">
          <a:spLocks noChangeArrowheads="1"/>
        </xdr:cNvSpPr>
      </xdr:nvSpPr>
      <xdr:spPr bwMode="auto">
        <a:xfrm>
          <a:off x="1541318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2" name="Text Box 254">
          <a:extLst>
            <a:ext uri="{FF2B5EF4-FFF2-40B4-BE49-F238E27FC236}">
              <a16:creationId xmlns:a16="http://schemas.microsoft.com/office/drawing/2014/main" id="{842F4B76-2F9A-402E-AAA9-E71CB0BF4926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3" name="Text Box 255">
          <a:extLst>
            <a:ext uri="{FF2B5EF4-FFF2-40B4-BE49-F238E27FC236}">
              <a16:creationId xmlns:a16="http://schemas.microsoft.com/office/drawing/2014/main" id="{83A2F7B6-48F7-467A-8ABF-4DF84132C4C1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4" name="Text Box 256">
          <a:extLst>
            <a:ext uri="{FF2B5EF4-FFF2-40B4-BE49-F238E27FC236}">
              <a16:creationId xmlns:a16="http://schemas.microsoft.com/office/drawing/2014/main" id="{40F968E1-EF04-4E7E-A260-37C8C048690F}"/>
            </a:ext>
          </a:extLst>
        </xdr:cNvPr>
        <xdr:cNvSpPr txBox="1">
          <a:spLocks noChangeArrowheads="1"/>
        </xdr:cNvSpPr>
      </xdr:nvSpPr>
      <xdr:spPr bwMode="auto">
        <a:xfrm>
          <a:off x="1541318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5" name="Text Box 257">
          <a:extLst>
            <a:ext uri="{FF2B5EF4-FFF2-40B4-BE49-F238E27FC236}">
              <a16:creationId xmlns:a16="http://schemas.microsoft.com/office/drawing/2014/main" id="{692BE90C-1E57-4F30-B736-AAC46CC76175}"/>
            </a:ext>
          </a:extLst>
        </xdr:cNvPr>
        <xdr:cNvSpPr txBox="1">
          <a:spLocks noChangeArrowheads="1"/>
        </xdr:cNvSpPr>
      </xdr:nvSpPr>
      <xdr:spPr bwMode="auto">
        <a:xfrm>
          <a:off x="1541318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26" name="Text Box 48">
          <a:extLst>
            <a:ext uri="{FF2B5EF4-FFF2-40B4-BE49-F238E27FC236}">
              <a16:creationId xmlns:a16="http://schemas.microsoft.com/office/drawing/2014/main" id="{9BF54CD4-A7BE-4B66-BE88-DCBF19CDA7C4}"/>
            </a:ext>
          </a:extLst>
        </xdr:cNvPr>
        <xdr:cNvSpPr txBox="1">
          <a:spLocks noChangeArrowheads="1"/>
        </xdr:cNvSpPr>
      </xdr:nvSpPr>
      <xdr:spPr bwMode="auto">
        <a:xfrm>
          <a:off x="6052705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27" name="Text Box 49">
          <a:extLst>
            <a:ext uri="{FF2B5EF4-FFF2-40B4-BE49-F238E27FC236}">
              <a16:creationId xmlns:a16="http://schemas.microsoft.com/office/drawing/2014/main" id="{194688E3-D037-4C71-A601-3A1A36FA99D2}"/>
            </a:ext>
          </a:extLst>
        </xdr:cNvPr>
        <xdr:cNvSpPr txBox="1">
          <a:spLocks noChangeArrowheads="1"/>
        </xdr:cNvSpPr>
      </xdr:nvSpPr>
      <xdr:spPr bwMode="auto">
        <a:xfrm>
          <a:off x="6052705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28" name="Text Box 50">
          <a:extLst>
            <a:ext uri="{FF2B5EF4-FFF2-40B4-BE49-F238E27FC236}">
              <a16:creationId xmlns:a16="http://schemas.microsoft.com/office/drawing/2014/main" id="{40AD8B6A-43A9-4F47-B0C2-C54A29534C4A}"/>
            </a:ext>
          </a:extLst>
        </xdr:cNvPr>
        <xdr:cNvSpPr txBox="1">
          <a:spLocks noChangeArrowheads="1"/>
        </xdr:cNvSpPr>
      </xdr:nvSpPr>
      <xdr:spPr bwMode="auto">
        <a:xfrm>
          <a:off x="6052705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29" name="Text Box 51">
          <a:extLst>
            <a:ext uri="{FF2B5EF4-FFF2-40B4-BE49-F238E27FC236}">
              <a16:creationId xmlns:a16="http://schemas.microsoft.com/office/drawing/2014/main" id="{F50D9700-CA6F-4BE8-AEB6-37974C6EFDB5}"/>
            </a:ext>
          </a:extLst>
        </xdr:cNvPr>
        <xdr:cNvSpPr txBox="1">
          <a:spLocks noChangeArrowheads="1"/>
        </xdr:cNvSpPr>
      </xdr:nvSpPr>
      <xdr:spPr bwMode="auto">
        <a:xfrm>
          <a:off x="6052705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0" name="Text Box 52">
          <a:extLst>
            <a:ext uri="{FF2B5EF4-FFF2-40B4-BE49-F238E27FC236}">
              <a16:creationId xmlns:a16="http://schemas.microsoft.com/office/drawing/2014/main" id="{CDD7EEA9-6ED8-4FBB-BF3B-641E327208B5}"/>
            </a:ext>
          </a:extLst>
        </xdr:cNvPr>
        <xdr:cNvSpPr txBox="1">
          <a:spLocks noChangeArrowheads="1"/>
        </xdr:cNvSpPr>
      </xdr:nvSpPr>
      <xdr:spPr bwMode="auto">
        <a:xfrm>
          <a:off x="6052705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31" name="Text Box 53">
          <a:extLst>
            <a:ext uri="{FF2B5EF4-FFF2-40B4-BE49-F238E27FC236}">
              <a16:creationId xmlns:a16="http://schemas.microsoft.com/office/drawing/2014/main" id="{EB4EE444-C7F8-465C-BCE3-F3825ACAFAE6}"/>
            </a:ext>
          </a:extLst>
        </xdr:cNvPr>
        <xdr:cNvSpPr txBox="1">
          <a:spLocks noChangeArrowheads="1"/>
        </xdr:cNvSpPr>
      </xdr:nvSpPr>
      <xdr:spPr bwMode="auto">
        <a:xfrm>
          <a:off x="6052705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2" name="Text Box 54">
          <a:extLst>
            <a:ext uri="{FF2B5EF4-FFF2-40B4-BE49-F238E27FC236}">
              <a16:creationId xmlns:a16="http://schemas.microsoft.com/office/drawing/2014/main" id="{CD3BCCDD-440D-4AA9-AE04-86A57DBE07F0}"/>
            </a:ext>
          </a:extLst>
        </xdr:cNvPr>
        <xdr:cNvSpPr txBox="1">
          <a:spLocks noChangeArrowheads="1"/>
        </xdr:cNvSpPr>
      </xdr:nvSpPr>
      <xdr:spPr bwMode="auto">
        <a:xfrm>
          <a:off x="6052705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33" name="Text Box 55">
          <a:extLst>
            <a:ext uri="{FF2B5EF4-FFF2-40B4-BE49-F238E27FC236}">
              <a16:creationId xmlns:a16="http://schemas.microsoft.com/office/drawing/2014/main" id="{2CBC8D97-7CBF-442A-A92D-7937E8294D78}"/>
            </a:ext>
          </a:extLst>
        </xdr:cNvPr>
        <xdr:cNvSpPr txBox="1">
          <a:spLocks noChangeArrowheads="1"/>
        </xdr:cNvSpPr>
      </xdr:nvSpPr>
      <xdr:spPr bwMode="auto">
        <a:xfrm>
          <a:off x="6052705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4" name="Text Box 56">
          <a:extLst>
            <a:ext uri="{FF2B5EF4-FFF2-40B4-BE49-F238E27FC236}">
              <a16:creationId xmlns:a16="http://schemas.microsoft.com/office/drawing/2014/main" id="{BA240DE8-5D38-467C-8C7C-8E7B2D5E23E2}"/>
            </a:ext>
          </a:extLst>
        </xdr:cNvPr>
        <xdr:cNvSpPr txBox="1">
          <a:spLocks noChangeArrowheads="1"/>
        </xdr:cNvSpPr>
      </xdr:nvSpPr>
      <xdr:spPr bwMode="auto">
        <a:xfrm>
          <a:off x="6052705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35" name="Text Box 57">
          <a:extLst>
            <a:ext uri="{FF2B5EF4-FFF2-40B4-BE49-F238E27FC236}">
              <a16:creationId xmlns:a16="http://schemas.microsoft.com/office/drawing/2014/main" id="{290D6F99-8895-4F1F-8180-F12AB4114CC9}"/>
            </a:ext>
          </a:extLst>
        </xdr:cNvPr>
        <xdr:cNvSpPr txBox="1">
          <a:spLocks noChangeArrowheads="1"/>
        </xdr:cNvSpPr>
      </xdr:nvSpPr>
      <xdr:spPr bwMode="auto">
        <a:xfrm>
          <a:off x="6052705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6" name="Text Box 58">
          <a:extLst>
            <a:ext uri="{FF2B5EF4-FFF2-40B4-BE49-F238E27FC236}">
              <a16:creationId xmlns:a16="http://schemas.microsoft.com/office/drawing/2014/main" id="{E3C58C15-C6BD-4D7C-A8A0-326EAB27B192}"/>
            </a:ext>
          </a:extLst>
        </xdr:cNvPr>
        <xdr:cNvSpPr txBox="1">
          <a:spLocks noChangeArrowheads="1"/>
        </xdr:cNvSpPr>
      </xdr:nvSpPr>
      <xdr:spPr bwMode="auto">
        <a:xfrm>
          <a:off x="6052705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7" name="Text Box 59">
          <a:extLst>
            <a:ext uri="{FF2B5EF4-FFF2-40B4-BE49-F238E27FC236}">
              <a16:creationId xmlns:a16="http://schemas.microsoft.com/office/drawing/2014/main" id="{CBCB88D4-C916-40D9-AD39-82E60DBE4789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8" name="Text Box 60">
          <a:extLst>
            <a:ext uri="{FF2B5EF4-FFF2-40B4-BE49-F238E27FC236}">
              <a16:creationId xmlns:a16="http://schemas.microsoft.com/office/drawing/2014/main" id="{94DA39F4-5E68-433F-983E-931309801A35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9" name="Text Box 61">
          <a:extLst>
            <a:ext uri="{FF2B5EF4-FFF2-40B4-BE49-F238E27FC236}">
              <a16:creationId xmlns:a16="http://schemas.microsoft.com/office/drawing/2014/main" id="{F33E3FE8-6FF7-49FB-9FAC-7A2D3ACCEE92}"/>
            </a:ext>
          </a:extLst>
        </xdr:cNvPr>
        <xdr:cNvSpPr txBox="1">
          <a:spLocks noChangeArrowheads="1"/>
        </xdr:cNvSpPr>
      </xdr:nvSpPr>
      <xdr:spPr bwMode="auto">
        <a:xfrm>
          <a:off x="6052705" y="3576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0" name="Text Box 62">
          <a:extLst>
            <a:ext uri="{FF2B5EF4-FFF2-40B4-BE49-F238E27FC236}">
              <a16:creationId xmlns:a16="http://schemas.microsoft.com/office/drawing/2014/main" id="{0F9ABC79-4C62-4E41-98F5-32CD44B94F54}"/>
            </a:ext>
          </a:extLst>
        </xdr:cNvPr>
        <xdr:cNvSpPr txBox="1">
          <a:spLocks noChangeArrowheads="1"/>
        </xdr:cNvSpPr>
      </xdr:nvSpPr>
      <xdr:spPr bwMode="auto">
        <a:xfrm>
          <a:off x="6052705" y="47564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1" name="Text Box 64">
          <a:extLst>
            <a:ext uri="{FF2B5EF4-FFF2-40B4-BE49-F238E27FC236}">
              <a16:creationId xmlns:a16="http://schemas.microsoft.com/office/drawing/2014/main" id="{D1D4E45F-0C96-42C3-ABE0-FC9A1733CDD2}"/>
            </a:ext>
          </a:extLst>
        </xdr:cNvPr>
        <xdr:cNvSpPr txBox="1">
          <a:spLocks noChangeArrowheads="1"/>
        </xdr:cNvSpPr>
      </xdr:nvSpPr>
      <xdr:spPr bwMode="auto">
        <a:xfrm>
          <a:off x="6052705" y="69160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42" name="Text Box 67">
          <a:extLst>
            <a:ext uri="{FF2B5EF4-FFF2-40B4-BE49-F238E27FC236}">
              <a16:creationId xmlns:a16="http://schemas.microsoft.com/office/drawing/2014/main" id="{88715CB0-A41F-472B-A86F-C4408E81847C}"/>
            </a:ext>
          </a:extLst>
        </xdr:cNvPr>
        <xdr:cNvSpPr txBox="1">
          <a:spLocks noChangeArrowheads="1"/>
        </xdr:cNvSpPr>
      </xdr:nvSpPr>
      <xdr:spPr bwMode="auto">
        <a:xfrm>
          <a:off x="6052705" y="7066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3" name="Text Box 68">
          <a:extLst>
            <a:ext uri="{FF2B5EF4-FFF2-40B4-BE49-F238E27FC236}">
              <a16:creationId xmlns:a16="http://schemas.microsoft.com/office/drawing/2014/main" id="{271D44DD-8A4C-4701-9EAB-AE298FFB7BB5}"/>
            </a:ext>
          </a:extLst>
        </xdr:cNvPr>
        <xdr:cNvSpPr txBox="1">
          <a:spLocks noChangeArrowheads="1"/>
        </xdr:cNvSpPr>
      </xdr:nvSpPr>
      <xdr:spPr bwMode="auto">
        <a:xfrm>
          <a:off x="6052705" y="70917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4" name="Text Box 73">
          <a:extLst>
            <a:ext uri="{FF2B5EF4-FFF2-40B4-BE49-F238E27FC236}">
              <a16:creationId xmlns:a16="http://schemas.microsoft.com/office/drawing/2014/main" id="{0328F95B-892B-4346-A914-399A5A2DE151}"/>
            </a:ext>
          </a:extLst>
        </xdr:cNvPr>
        <xdr:cNvSpPr txBox="1">
          <a:spLocks noChangeArrowheads="1"/>
        </xdr:cNvSpPr>
      </xdr:nvSpPr>
      <xdr:spPr bwMode="auto">
        <a:xfrm>
          <a:off x="6052705" y="73680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5" name="Text Box 74">
          <a:extLst>
            <a:ext uri="{FF2B5EF4-FFF2-40B4-BE49-F238E27FC236}">
              <a16:creationId xmlns:a16="http://schemas.microsoft.com/office/drawing/2014/main" id="{E4EC0741-A650-47C9-88CC-6F05366D2256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6" name="Text Box 75">
          <a:extLst>
            <a:ext uri="{FF2B5EF4-FFF2-40B4-BE49-F238E27FC236}">
              <a16:creationId xmlns:a16="http://schemas.microsoft.com/office/drawing/2014/main" id="{C2D83DDE-1592-42AF-88F3-7A2DF4B7878E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7" name="Text Box 76">
          <a:extLst>
            <a:ext uri="{FF2B5EF4-FFF2-40B4-BE49-F238E27FC236}">
              <a16:creationId xmlns:a16="http://schemas.microsoft.com/office/drawing/2014/main" id="{2370C937-22E3-4EF2-A213-716040F0A027}"/>
            </a:ext>
          </a:extLst>
        </xdr:cNvPr>
        <xdr:cNvSpPr txBox="1">
          <a:spLocks noChangeArrowheads="1"/>
        </xdr:cNvSpPr>
      </xdr:nvSpPr>
      <xdr:spPr bwMode="auto">
        <a:xfrm>
          <a:off x="6052705" y="76191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2848" name="Text Box 77">
          <a:extLst>
            <a:ext uri="{FF2B5EF4-FFF2-40B4-BE49-F238E27FC236}">
              <a16:creationId xmlns:a16="http://schemas.microsoft.com/office/drawing/2014/main" id="{4809A1AA-86B1-4253-B238-A5B9B525C230}"/>
            </a:ext>
          </a:extLst>
        </xdr:cNvPr>
        <xdr:cNvSpPr txBox="1">
          <a:spLocks noChangeArrowheads="1"/>
        </xdr:cNvSpPr>
      </xdr:nvSpPr>
      <xdr:spPr bwMode="auto">
        <a:xfrm>
          <a:off x="6052705" y="83975864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9" name="Text Box 79">
          <a:extLst>
            <a:ext uri="{FF2B5EF4-FFF2-40B4-BE49-F238E27FC236}">
              <a16:creationId xmlns:a16="http://schemas.microsoft.com/office/drawing/2014/main" id="{FB0840B6-583A-4ED9-8535-F6B4B411CD53}"/>
            </a:ext>
          </a:extLst>
        </xdr:cNvPr>
        <xdr:cNvSpPr txBox="1">
          <a:spLocks noChangeArrowheads="1"/>
        </xdr:cNvSpPr>
      </xdr:nvSpPr>
      <xdr:spPr bwMode="auto">
        <a:xfrm>
          <a:off x="6052705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0" name="Text Box 80">
          <a:extLst>
            <a:ext uri="{FF2B5EF4-FFF2-40B4-BE49-F238E27FC236}">
              <a16:creationId xmlns:a16="http://schemas.microsoft.com/office/drawing/2014/main" id="{97449F72-2202-4A97-BBDA-80FCE490F845}"/>
            </a:ext>
          </a:extLst>
        </xdr:cNvPr>
        <xdr:cNvSpPr txBox="1">
          <a:spLocks noChangeArrowheads="1"/>
        </xdr:cNvSpPr>
      </xdr:nvSpPr>
      <xdr:spPr bwMode="auto">
        <a:xfrm>
          <a:off x="6052705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1" name="Text Box 81">
          <a:extLst>
            <a:ext uri="{FF2B5EF4-FFF2-40B4-BE49-F238E27FC236}">
              <a16:creationId xmlns:a16="http://schemas.microsoft.com/office/drawing/2014/main" id="{C5544D9F-15CC-4162-82A5-20402B9B6E1F}"/>
            </a:ext>
          </a:extLst>
        </xdr:cNvPr>
        <xdr:cNvSpPr txBox="1">
          <a:spLocks noChangeArrowheads="1"/>
        </xdr:cNvSpPr>
      </xdr:nvSpPr>
      <xdr:spPr bwMode="auto">
        <a:xfrm>
          <a:off x="6052705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2" name="Text Box 82">
          <a:extLst>
            <a:ext uri="{FF2B5EF4-FFF2-40B4-BE49-F238E27FC236}">
              <a16:creationId xmlns:a16="http://schemas.microsoft.com/office/drawing/2014/main" id="{5448E55A-AC14-4EEF-A1FC-272715AA6889}"/>
            </a:ext>
          </a:extLst>
        </xdr:cNvPr>
        <xdr:cNvSpPr txBox="1">
          <a:spLocks noChangeArrowheads="1"/>
        </xdr:cNvSpPr>
      </xdr:nvSpPr>
      <xdr:spPr bwMode="auto">
        <a:xfrm>
          <a:off x="6052705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3" name="Text Box 83">
          <a:extLst>
            <a:ext uri="{FF2B5EF4-FFF2-40B4-BE49-F238E27FC236}">
              <a16:creationId xmlns:a16="http://schemas.microsoft.com/office/drawing/2014/main" id="{36B87390-22FF-4937-B2DF-C50931639537}"/>
            </a:ext>
          </a:extLst>
        </xdr:cNvPr>
        <xdr:cNvSpPr txBox="1">
          <a:spLocks noChangeArrowheads="1"/>
        </xdr:cNvSpPr>
      </xdr:nvSpPr>
      <xdr:spPr bwMode="auto">
        <a:xfrm>
          <a:off x="6052705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54" name="Text Box 84">
          <a:extLst>
            <a:ext uri="{FF2B5EF4-FFF2-40B4-BE49-F238E27FC236}">
              <a16:creationId xmlns:a16="http://schemas.microsoft.com/office/drawing/2014/main" id="{AF74E329-23C8-4EBE-B92F-2593EB8AB00E}"/>
            </a:ext>
          </a:extLst>
        </xdr:cNvPr>
        <xdr:cNvSpPr txBox="1">
          <a:spLocks noChangeArrowheads="1"/>
        </xdr:cNvSpPr>
      </xdr:nvSpPr>
      <xdr:spPr bwMode="auto">
        <a:xfrm>
          <a:off x="6052705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5" name="Text Box 85">
          <a:extLst>
            <a:ext uri="{FF2B5EF4-FFF2-40B4-BE49-F238E27FC236}">
              <a16:creationId xmlns:a16="http://schemas.microsoft.com/office/drawing/2014/main" id="{BDE5DF20-26B4-4333-973E-77EE0ED79C66}"/>
            </a:ext>
          </a:extLst>
        </xdr:cNvPr>
        <xdr:cNvSpPr txBox="1">
          <a:spLocks noChangeArrowheads="1"/>
        </xdr:cNvSpPr>
      </xdr:nvSpPr>
      <xdr:spPr bwMode="auto">
        <a:xfrm>
          <a:off x="6052705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56" name="Text Box 86">
          <a:extLst>
            <a:ext uri="{FF2B5EF4-FFF2-40B4-BE49-F238E27FC236}">
              <a16:creationId xmlns:a16="http://schemas.microsoft.com/office/drawing/2014/main" id="{30D981C6-E427-4D1C-B40F-3AC08556576E}"/>
            </a:ext>
          </a:extLst>
        </xdr:cNvPr>
        <xdr:cNvSpPr txBox="1">
          <a:spLocks noChangeArrowheads="1"/>
        </xdr:cNvSpPr>
      </xdr:nvSpPr>
      <xdr:spPr bwMode="auto">
        <a:xfrm>
          <a:off x="6052705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7" name="Text Box 87">
          <a:extLst>
            <a:ext uri="{FF2B5EF4-FFF2-40B4-BE49-F238E27FC236}">
              <a16:creationId xmlns:a16="http://schemas.microsoft.com/office/drawing/2014/main" id="{3C3244A0-23A9-4661-AC1E-08BF9459E6EC}"/>
            </a:ext>
          </a:extLst>
        </xdr:cNvPr>
        <xdr:cNvSpPr txBox="1">
          <a:spLocks noChangeArrowheads="1"/>
        </xdr:cNvSpPr>
      </xdr:nvSpPr>
      <xdr:spPr bwMode="auto">
        <a:xfrm>
          <a:off x="6052705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58" name="Text Box 88">
          <a:extLst>
            <a:ext uri="{FF2B5EF4-FFF2-40B4-BE49-F238E27FC236}">
              <a16:creationId xmlns:a16="http://schemas.microsoft.com/office/drawing/2014/main" id="{5025C58E-0139-4522-98D0-93F45D8BCA20}"/>
            </a:ext>
          </a:extLst>
        </xdr:cNvPr>
        <xdr:cNvSpPr txBox="1">
          <a:spLocks noChangeArrowheads="1"/>
        </xdr:cNvSpPr>
      </xdr:nvSpPr>
      <xdr:spPr bwMode="auto">
        <a:xfrm>
          <a:off x="6052705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9" name="Text Box 89">
          <a:extLst>
            <a:ext uri="{FF2B5EF4-FFF2-40B4-BE49-F238E27FC236}">
              <a16:creationId xmlns:a16="http://schemas.microsoft.com/office/drawing/2014/main" id="{1C39DD9F-4BBC-4793-8A7F-224E3B478DEA}"/>
            </a:ext>
          </a:extLst>
        </xdr:cNvPr>
        <xdr:cNvSpPr txBox="1">
          <a:spLocks noChangeArrowheads="1"/>
        </xdr:cNvSpPr>
      </xdr:nvSpPr>
      <xdr:spPr bwMode="auto">
        <a:xfrm>
          <a:off x="6052705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0" name="Text Box 90">
          <a:extLst>
            <a:ext uri="{FF2B5EF4-FFF2-40B4-BE49-F238E27FC236}">
              <a16:creationId xmlns:a16="http://schemas.microsoft.com/office/drawing/2014/main" id="{BC7D0A62-0155-4164-9819-AAC44A0927AD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1" name="Text Box 91">
          <a:extLst>
            <a:ext uri="{FF2B5EF4-FFF2-40B4-BE49-F238E27FC236}">
              <a16:creationId xmlns:a16="http://schemas.microsoft.com/office/drawing/2014/main" id="{F4A1BC1F-F54B-451E-AC9E-7224F02D71D9}"/>
            </a:ext>
          </a:extLst>
        </xdr:cNvPr>
        <xdr:cNvSpPr txBox="1">
          <a:spLocks noChangeArrowheads="1"/>
        </xdr:cNvSpPr>
      </xdr:nvSpPr>
      <xdr:spPr bwMode="auto">
        <a:xfrm>
          <a:off x="6052705" y="3551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62" name="Text Box 92">
          <a:extLst>
            <a:ext uri="{FF2B5EF4-FFF2-40B4-BE49-F238E27FC236}">
              <a16:creationId xmlns:a16="http://schemas.microsoft.com/office/drawing/2014/main" id="{068A290D-B368-4FDA-B67B-8D85A805C90C}"/>
            </a:ext>
          </a:extLst>
        </xdr:cNvPr>
        <xdr:cNvSpPr txBox="1">
          <a:spLocks noChangeArrowheads="1"/>
        </xdr:cNvSpPr>
      </xdr:nvSpPr>
      <xdr:spPr bwMode="auto">
        <a:xfrm>
          <a:off x="6052705" y="47313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3" name="Text Box 94">
          <a:extLst>
            <a:ext uri="{FF2B5EF4-FFF2-40B4-BE49-F238E27FC236}">
              <a16:creationId xmlns:a16="http://schemas.microsoft.com/office/drawing/2014/main" id="{98B4AF5F-74FD-45D2-9769-B75E8E3AC608}"/>
            </a:ext>
          </a:extLst>
        </xdr:cNvPr>
        <xdr:cNvSpPr txBox="1">
          <a:spLocks noChangeArrowheads="1"/>
        </xdr:cNvSpPr>
      </xdr:nvSpPr>
      <xdr:spPr bwMode="auto">
        <a:xfrm>
          <a:off x="6052705" y="68406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4" name="Text Box 95">
          <a:extLst>
            <a:ext uri="{FF2B5EF4-FFF2-40B4-BE49-F238E27FC236}">
              <a16:creationId xmlns:a16="http://schemas.microsoft.com/office/drawing/2014/main" id="{BE2D6967-ABCC-467B-B553-ECD694F5168C}"/>
            </a:ext>
          </a:extLst>
        </xdr:cNvPr>
        <xdr:cNvSpPr txBox="1">
          <a:spLocks noChangeArrowheads="1"/>
        </xdr:cNvSpPr>
      </xdr:nvSpPr>
      <xdr:spPr bwMode="auto">
        <a:xfrm>
          <a:off x="6052705" y="69160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865" name="Text Box 96">
          <a:extLst>
            <a:ext uri="{FF2B5EF4-FFF2-40B4-BE49-F238E27FC236}">
              <a16:creationId xmlns:a16="http://schemas.microsoft.com/office/drawing/2014/main" id="{ADF9F559-F0FD-41EA-9FC1-F1C891E0DD1D}"/>
            </a:ext>
          </a:extLst>
        </xdr:cNvPr>
        <xdr:cNvSpPr txBox="1">
          <a:spLocks noChangeArrowheads="1"/>
        </xdr:cNvSpPr>
      </xdr:nvSpPr>
      <xdr:spPr bwMode="auto">
        <a:xfrm>
          <a:off x="6052705" y="6966238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6" name="Text Box 97">
          <a:extLst>
            <a:ext uri="{FF2B5EF4-FFF2-40B4-BE49-F238E27FC236}">
              <a16:creationId xmlns:a16="http://schemas.microsoft.com/office/drawing/2014/main" id="{645762F4-73E8-4226-9FAE-5331AD86916B}"/>
            </a:ext>
          </a:extLst>
        </xdr:cNvPr>
        <xdr:cNvSpPr txBox="1">
          <a:spLocks noChangeArrowheads="1"/>
        </xdr:cNvSpPr>
      </xdr:nvSpPr>
      <xdr:spPr bwMode="auto">
        <a:xfrm>
          <a:off x="6052705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67" name="Text Box 98">
          <a:extLst>
            <a:ext uri="{FF2B5EF4-FFF2-40B4-BE49-F238E27FC236}">
              <a16:creationId xmlns:a16="http://schemas.microsoft.com/office/drawing/2014/main" id="{85DFE166-301B-4298-9B1A-7D1AF61AA70D}"/>
            </a:ext>
          </a:extLst>
        </xdr:cNvPr>
        <xdr:cNvSpPr txBox="1">
          <a:spLocks noChangeArrowheads="1"/>
        </xdr:cNvSpPr>
      </xdr:nvSpPr>
      <xdr:spPr bwMode="auto">
        <a:xfrm>
          <a:off x="6052705" y="7066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8" name="Text Box 99">
          <a:extLst>
            <a:ext uri="{FF2B5EF4-FFF2-40B4-BE49-F238E27FC236}">
              <a16:creationId xmlns:a16="http://schemas.microsoft.com/office/drawing/2014/main" id="{7F6CB7DF-0F43-40F7-89FC-5192DE13DF83}"/>
            </a:ext>
          </a:extLst>
        </xdr:cNvPr>
        <xdr:cNvSpPr txBox="1">
          <a:spLocks noChangeArrowheads="1"/>
        </xdr:cNvSpPr>
      </xdr:nvSpPr>
      <xdr:spPr bwMode="auto">
        <a:xfrm>
          <a:off x="6052705" y="70917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69" name="Text Box 100">
          <a:extLst>
            <a:ext uri="{FF2B5EF4-FFF2-40B4-BE49-F238E27FC236}">
              <a16:creationId xmlns:a16="http://schemas.microsoft.com/office/drawing/2014/main" id="{1348AEBE-A229-4A61-A1CB-9BE8E0B90190}"/>
            </a:ext>
          </a:extLst>
        </xdr:cNvPr>
        <xdr:cNvSpPr txBox="1">
          <a:spLocks noChangeArrowheads="1"/>
        </xdr:cNvSpPr>
      </xdr:nvSpPr>
      <xdr:spPr bwMode="auto">
        <a:xfrm>
          <a:off x="6052705" y="7167129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0" name="Text Box 101">
          <a:extLst>
            <a:ext uri="{FF2B5EF4-FFF2-40B4-BE49-F238E27FC236}">
              <a16:creationId xmlns:a16="http://schemas.microsoft.com/office/drawing/2014/main" id="{81741AC0-B481-4B1A-A7D5-00403C6EF7AD}"/>
            </a:ext>
          </a:extLst>
        </xdr:cNvPr>
        <xdr:cNvSpPr txBox="1">
          <a:spLocks noChangeArrowheads="1"/>
        </xdr:cNvSpPr>
      </xdr:nvSpPr>
      <xdr:spPr bwMode="auto">
        <a:xfrm>
          <a:off x="6052705" y="71922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71" name="Text Box 102">
          <a:extLst>
            <a:ext uri="{FF2B5EF4-FFF2-40B4-BE49-F238E27FC236}">
              <a16:creationId xmlns:a16="http://schemas.microsoft.com/office/drawing/2014/main" id="{B32CE8ED-ADC0-4B48-8ABA-2A7EC61E9B0E}"/>
            </a:ext>
          </a:extLst>
        </xdr:cNvPr>
        <xdr:cNvSpPr txBox="1">
          <a:spLocks noChangeArrowheads="1"/>
        </xdr:cNvSpPr>
      </xdr:nvSpPr>
      <xdr:spPr bwMode="auto">
        <a:xfrm>
          <a:off x="6052705" y="72675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2" name="Text Box 103">
          <a:extLst>
            <a:ext uri="{FF2B5EF4-FFF2-40B4-BE49-F238E27FC236}">
              <a16:creationId xmlns:a16="http://schemas.microsoft.com/office/drawing/2014/main" id="{4B2C04A3-542C-4AAE-AFEB-5F576CB37EC0}"/>
            </a:ext>
          </a:extLst>
        </xdr:cNvPr>
        <xdr:cNvSpPr txBox="1">
          <a:spLocks noChangeArrowheads="1"/>
        </xdr:cNvSpPr>
      </xdr:nvSpPr>
      <xdr:spPr bwMode="auto">
        <a:xfrm>
          <a:off x="6052705" y="7317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3" name="Text Box 104">
          <a:extLst>
            <a:ext uri="{FF2B5EF4-FFF2-40B4-BE49-F238E27FC236}">
              <a16:creationId xmlns:a16="http://schemas.microsoft.com/office/drawing/2014/main" id="{C5AF8239-553A-440D-A5AD-F8D530EF738F}"/>
            </a:ext>
          </a:extLst>
        </xdr:cNvPr>
        <xdr:cNvSpPr txBox="1">
          <a:spLocks noChangeArrowheads="1"/>
        </xdr:cNvSpPr>
      </xdr:nvSpPr>
      <xdr:spPr bwMode="auto">
        <a:xfrm>
          <a:off x="6052705" y="73680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4" name="Text Box 105">
          <a:extLst>
            <a:ext uri="{FF2B5EF4-FFF2-40B4-BE49-F238E27FC236}">
              <a16:creationId xmlns:a16="http://schemas.microsoft.com/office/drawing/2014/main" id="{1A433409-66B3-42DC-A92C-C483EDFDE134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75" name="Text Box 106">
          <a:extLst>
            <a:ext uri="{FF2B5EF4-FFF2-40B4-BE49-F238E27FC236}">
              <a16:creationId xmlns:a16="http://schemas.microsoft.com/office/drawing/2014/main" id="{3E62A8E0-A28F-41F9-B249-48CCF675398B}"/>
            </a:ext>
          </a:extLst>
        </xdr:cNvPr>
        <xdr:cNvSpPr txBox="1">
          <a:spLocks noChangeArrowheads="1"/>
        </xdr:cNvSpPr>
      </xdr:nvSpPr>
      <xdr:spPr bwMode="auto">
        <a:xfrm>
          <a:off x="6052705" y="75940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2876" name="Text Box 107">
          <a:extLst>
            <a:ext uri="{FF2B5EF4-FFF2-40B4-BE49-F238E27FC236}">
              <a16:creationId xmlns:a16="http://schemas.microsoft.com/office/drawing/2014/main" id="{61F99A74-DFFE-43C1-8CBE-C9E959FA45A0}"/>
            </a:ext>
          </a:extLst>
        </xdr:cNvPr>
        <xdr:cNvSpPr txBox="1">
          <a:spLocks noChangeArrowheads="1"/>
        </xdr:cNvSpPr>
      </xdr:nvSpPr>
      <xdr:spPr bwMode="auto">
        <a:xfrm>
          <a:off x="6052705" y="837247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77" name="Text Box 108">
          <a:extLst>
            <a:ext uri="{FF2B5EF4-FFF2-40B4-BE49-F238E27FC236}">
              <a16:creationId xmlns:a16="http://schemas.microsoft.com/office/drawing/2014/main" id="{69AA6405-E724-4513-BFA1-84B66F1105B6}"/>
            </a:ext>
          </a:extLst>
        </xdr:cNvPr>
        <xdr:cNvSpPr txBox="1">
          <a:spLocks noChangeArrowheads="1"/>
        </xdr:cNvSpPr>
      </xdr:nvSpPr>
      <xdr:spPr bwMode="auto">
        <a:xfrm>
          <a:off x="6052705" y="18686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8" name="Text Box 109">
          <a:extLst>
            <a:ext uri="{FF2B5EF4-FFF2-40B4-BE49-F238E27FC236}">
              <a16:creationId xmlns:a16="http://schemas.microsoft.com/office/drawing/2014/main" id="{AEBEA331-2607-4618-A92E-2CF020B5C604}"/>
            </a:ext>
          </a:extLst>
        </xdr:cNvPr>
        <xdr:cNvSpPr txBox="1">
          <a:spLocks noChangeArrowheads="1"/>
        </xdr:cNvSpPr>
      </xdr:nvSpPr>
      <xdr:spPr bwMode="auto">
        <a:xfrm>
          <a:off x="6052705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9" name="Text Box 110">
          <a:extLst>
            <a:ext uri="{FF2B5EF4-FFF2-40B4-BE49-F238E27FC236}">
              <a16:creationId xmlns:a16="http://schemas.microsoft.com/office/drawing/2014/main" id="{4F266F7B-CB13-4E17-8CE1-1E4B44ECBC26}"/>
            </a:ext>
          </a:extLst>
        </xdr:cNvPr>
        <xdr:cNvSpPr txBox="1">
          <a:spLocks noChangeArrowheads="1"/>
        </xdr:cNvSpPr>
      </xdr:nvSpPr>
      <xdr:spPr bwMode="auto">
        <a:xfrm>
          <a:off x="6052705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80" name="Text Box 111">
          <a:extLst>
            <a:ext uri="{FF2B5EF4-FFF2-40B4-BE49-F238E27FC236}">
              <a16:creationId xmlns:a16="http://schemas.microsoft.com/office/drawing/2014/main" id="{0C914D79-B959-4123-817D-915056F63BAE}"/>
            </a:ext>
          </a:extLst>
        </xdr:cNvPr>
        <xdr:cNvSpPr txBox="1">
          <a:spLocks noChangeArrowheads="1"/>
        </xdr:cNvSpPr>
      </xdr:nvSpPr>
      <xdr:spPr bwMode="auto">
        <a:xfrm>
          <a:off x="6052705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81" name="Text Box 112">
          <a:extLst>
            <a:ext uri="{FF2B5EF4-FFF2-40B4-BE49-F238E27FC236}">
              <a16:creationId xmlns:a16="http://schemas.microsoft.com/office/drawing/2014/main" id="{CF06A8E7-C9B2-46A9-99FA-996EA285CC79}"/>
            </a:ext>
          </a:extLst>
        </xdr:cNvPr>
        <xdr:cNvSpPr txBox="1">
          <a:spLocks noChangeArrowheads="1"/>
        </xdr:cNvSpPr>
      </xdr:nvSpPr>
      <xdr:spPr bwMode="auto">
        <a:xfrm>
          <a:off x="6052705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2" name="Text Box 113">
          <a:extLst>
            <a:ext uri="{FF2B5EF4-FFF2-40B4-BE49-F238E27FC236}">
              <a16:creationId xmlns:a16="http://schemas.microsoft.com/office/drawing/2014/main" id="{B65BB211-A2BA-40FB-8CC6-61F1B6240707}"/>
            </a:ext>
          </a:extLst>
        </xdr:cNvPr>
        <xdr:cNvSpPr txBox="1">
          <a:spLocks noChangeArrowheads="1"/>
        </xdr:cNvSpPr>
      </xdr:nvSpPr>
      <xdr:spPr bwMode="auto">
        <a:xfrm>
          <a:off x="6052705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3" name="Text Box 114">
          <a:extLst>
            <a:ext uri="{FF2B5EF4-FFF2-40B4-BE49-F238E27FC236}">
              <a16:creationId xmlns:a16="http://schemas.microsoft.com/office/drawing/2014/main" id="{3023A8AA-C256-4C30-B5A0-72E7D86120C3}"/>
            </a:ext>
          </a:extLst>
        </xdr:cNvPr>
        <xdr:cNvSpPr txBox="1">
          <a:spLocks noChangeArrowheads="1"/>
        </xdr:cNvSpPr>
      </xdr:nvSpPr>
      <xdr:spPr bwMode="auto">
        <a:xfrm>
          <a:off x="6052705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84" name="Text Box 115">
          <a:extLst>
            <a:ext uri="{FF2B5EF4-FFF2-40B4-BE49-F238E27FC236}">
              <a16:creationId xmlns:a16="http://schemas.microsoft.com/office/drawing/2014/main" id="{CC2F566C-C6EB-41E3-B1C0-8C5E777FE973}"/>
            </a:ext>
          </a:extLst>
        </xdr:cNvPr>
        <xdr:cNvSpPr txBox="1">
          <a:spLocks noChangeArrowheads="1"/>
        </xdr:cNvSpPr>
      </xdr:nvSpPr>
      <xdr:spPr bwMode="auto">
        <a:xfrm>
          <a:off x="6052705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85" name="Text Box 116">
          <a:extLst>
            <a:ext uri="{FF2B5EF4-FFF2-40B4-BE49-F238E27FC236}">
              <a16:creationId xmlns:a16="http://schemas.microsoft.com/office/drawing/2014/main" id="{47ECE139-C7A6-4997-89B3-606B8F62A7FD}"/>
            </a:ext>
          </a:extLst>
        </xdr:cNvPr>
        <xdr:cNvSpPr txBox="1">
          <a:spLocks noChangeArrowheads="1"/>
        </xdr:cNvSpPr>
      </xdr:nvSpPr>
      <xdr:spPr bwMode="auto">
        <a:xfrm>
          <a:off x="6052705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6" name="Text Box 117">
          <a:extLst>
            <a:ext uri="{FF2B5EF4-FFF2-40B4-BE49-F238E27FC236}">
              <a16:creationId xmlns:a16="http://schemas.microsoft.com/office/drawing/2014/main" id="{C68D97A0-7840-4183-9815-171D706D349A}"/>
            </a:ext>
          </a:extLst>
        </xdr:cNvPr>
        <xdr:cNvSpPr txBox="1">
          <a:spLocks noChangeArrowheads="1"/>
        </xdr:cNvSpPr>
      </xdr:nvSpPr>
      <xdr:spPr bwMode="auto">
        <a:xfrm>
          <a:off x="6052705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7" name="Text Box 118">
          <a:extLst>
            <a:ext uri="{FF2B5EF4-FFF2-40B4-BE49-F238E27FC236}">
              <a16:creationId xmlns:a16="http://schemas.microsoft.com/office/drawing/2014/main" id="{0DBAB363-662A-42F2-AF31-D8FDD69CD526}"/>
            </a:ext>
          </a:extLst>
        </xdr:cNvPr>
        <xdr:cNvSpPr txBox="1">
          <a:spLocks noChangeArrowheads="1"/>
        </xdr:cNvSpPr>
      </xdr:nvSpPr>
      <xdr:spPr bwMode="auto">
        <a:xfrm>
          <a:off x="6052705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8" name="Text Box 119">
          <a:extLst>
            <a:ext uri="{FF2B5EF4-FFF2-40B4-BE49-F238E27FC236}">
              <a16:creationId xmlns:a16="http://schemas.microsoft.com/office/drawing/2014/main" id="{9D1F97CC-2AF0-4664-99C4-99A3B2BD3271}"/>
            </a:ext>
          </a:extLst>
        </xdr:cNvPr>
        <xdr:cNvSpPr txBox="1">
          <a:spLocks noChangeArrowheads="1"/>
        </xdr:cNvSpPr>
      </xdr:nvSpPr>
      <xdr:spPr bwMode="auto">
        <a:xfrm>
          <a:off x="6052705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9" name="Text Box 120">
          <a:extLst>
            <a:ext uri="{FF2B5EF4-FFF2-40B4-BE49-F238E27FC236}">
              <a16:creationId xmlns:a16="http://schemas.microsoft.com/office/drawing/2014/main" id="{8CB56D43-BCB4-4892-8050-06E18307BA63}"/>
            </a:ext>
          </a:extLst>
        </xdr:cNvPr>
        <xdr:cNvSpPr txBox="1">
          <a:spLocks noChangeArrowheads="1"/>
        </xdr:cNvSpPr>
      </xdr:nvSpPr>
      <xdr:spPr bwMode="auto">
        <a:xfrm>
          <a:off x="6052705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0" name="Text Box 121">
          <a:extLst>
            <a:ext uri="{FF2B5EF4-FFF2-40B4-BE49-F238E27FC236}">
              <a16:creationId xmlns:a16="http://schemas.microsoft.com/office/drawing/2014/main" id="{EFDB0297-ED9F-4D3D-84F9-886C8CBE8375}"/>
            </a:ext>
          </a:extLst>
        </xdr:cNvPr>
        <xdr:cNvSpPr txBox="1">
          <a:spLocks noChangeArrowheads="1"/>
        </xdr:cNvSpPr>
      </xdr:nvSpPr>
      <xdr:spPr bwMode="auto">
        <a:xfrm>
          <a:off x="6052705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1" name="Text Box 122">
          <a:extLst>
            <a:ext uri="{FF2B5EF4-FFF2-40B4-BE49-F238E27FC236}">
              <a16:creationId xmlns:a16="http://schemas.microsoft.com/office/drawing/2014/main" id="{BF1254CF-8FCE-4439-B9BB-AA085F3A2419}"/>
            </a:ext>
          </a:extLst>
        </xdr:cNvPr>
        <xdr:cNvSpPr txBox="1">
          <a:spLocks noChangeArrowheads="1"/>
        </xdr:cNvSpPr>
      </xdr:nvSpPr>
      <xdr:spPr bwMode="auto">
        <a:xfrm>
          <a:off x="6052705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2" name="Text Box 123">
          <a:extLst>
            <a:ext uri="{FF2B5EF4-FFF2-40B4-BE49-F238E27FC236}">
              <a16:creationId xmlns:a16="http://schemas.microsoft.com/office/drawing/2014/main" id="{B0C48CDF-81FF-47C2-933B-C58F46DD5445}"/>
            </a:ext>
          </a:extLst>
        </xdr:cNvPr>
        <xdr:cNvSpPr txBox="1">
          <a:spLocks noChangeArrowheads="1"/>
        </xdr:cNvSpPr>
      </xdr:nvSpPr>
      <xdr:spPr bwMode="auto">
        <a:xfrm>
          <a:off x="6052705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3" name="Text Box 124">
          <a:extLst>
            <a:ext uri="{FF2B5EF4-FFF2-40B4-BE49-F238E27FC236}">
              <a16:creationId xmlns:a16="http://schemas.microsoft.com/office/drawing/2014/main" id="{E89C39C5-6009-44D5-A754-16B343F2AECF}"/>
            </a:ext>
          </a:extLst>
        </xdr:cNvPr>
        <xdr:cNvSpPr txBox="1">
          <a:spLocks noChangeArrowheads="1"/>
        </xdr:cNvSpPr>
      </xdr:nvSpPr>
      <xdr:spPr bwMode="auto">
        <a:xfrm>
          <a:off x="6052705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4" name="Text Box 125">
          <a:extLst>
            <a:ext uri="{FF2B5EF4-FFF2-40B4-BE49-F238E27FC236}">
              <a16:creationId xmlns:a16="http://schemas.microsoft.com/office/drawing/2014/main" id="{E9CEA824-E0FC-44A1-BC33-3B58ABC91AE8}"/>
            </a:ext>
          </a:extLst>
        </xdr:cNvPr>
        <xdr:cNvSpPr txBox="1">
          <a:spLocks noChangeArrowheads="1"/>
        </xdr:cNvSpPr>
      </xdr:nvSpPr>
      <xdr:spPr bwMode="auto">
        <a:xfrm>
          <a:off x="6052705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5" name="Text Box 126">
          <a:extLst>
            <a:ext uri="{FF2B5EF4-FFF2-40B4-BE49-F238E27FC236}">
              <a16:creationId xmlns:a16="http://schemas.microsoft.com/office/drawing/2014/main" id="{2E6FB86F-8E8A-41AC-A334-D7C08DC1A47A}"/>
            </a:ext>
          </a:extLst>
        </xdr:cNvPr>
        <xdr:cNvSpPr txBox="1">
          <a:spLocks noChangeArrowheads="1"/>
        </xdr:cNvSpPr>
      </xdr:nvSpPr>
      <xdr:spPr bwMode="auto">
        <a:xfrm>
          <a:off x="6052705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6" name="Text Box 127">
          <a:extLst>
            <a:ext uri="{FF2B5EF4-FFF2-40B4-BE49-F238E27FC236}">
              <a16:creationId xmlns:a16="http://schemas.microsoft.com/office/drawing/2014/main" id="{DED42CC7-C1EC-427F-94C4-9F1DD3772943}"/>
            </a:ext>
          </a:extLst>
        </xdr:cNvPr>
        <xdr:cNvSpPr txBox="1">
          <a:spLocks noChangeArrowheads="1"/>
        </xdr:cNvSpPr>
      </xdr:nvSpPr>
      <xdr:spPr bwMode="auto">
        <a:xfrm>
          <a:off x="6052705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7" name="Text Box 128">
          <a:extLst>
            <a:ext uri="{FF2B5EF4-FFF2-40B4-BE49-F238E27FC236}">
              <a16:creationId xmlns:a16="http://schemas.microsoft.com/office/drawing/2014/main" id="{806CCF85-57ED-428B-8392-88E66A26799F}"/>
            </a:ext>
          </a:extLst>
        </xdr:cNvPr>
        <xdr:cNvSpPr txBox="1">
          <a:spLocks noChangeArrowheads="1"/>
        </xdr:cNvSpPr>
      </xdr:nvSpPr>
      <xdr:spPr bwMode="auto">
        <a:xfrm>
          <a:off x="6052705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98" name="Text Box 129">
          <a:extLst>
            <a:ext uri="{FF2B5EF4-FFF2-40B4-BE49-F238E27FC236}">
              <a16:creationId xmlns:a16="http://schemas.microsoft.com/office/drawing/2014/main" id="{6FA50FE8-1198-4CB4-ABF6-BA279A01243A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99" name="Text Box 130">
          <a:extLst>
            <a:ext uri="{FF2B5EF4-FFF2-40B4-BE49-F238E27FC236}">
              <a16:creationId xmlns:a16="http://schemas.microsoft.com/office/drawing/2014/main" id="{FB0ACE93-CBEB-4481-A3D4-16CB435206DB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0" name="Text Box 131">
          <a:extLst>
            <a:ext uri="{FF2B5EF4-FFF2-40B4-BE49-F238E27FC236}">
              <a16:creationId xmlns:a16="http://schemas.microsoft.com/office/drawing/2014/main" id="{B94ADC4A-6393-4B8B-91C5-DE9185B924DA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1" name="Text Box 132">
          <a:extLst>
            <a:ext uri="{FF2B5EF4-FFF2-40B4-BE49-F238E27FC236}">
              <a16:creationId xmlns:a16="http://schemas.microsoft.com/office/drawing/2014/main" id="{94663C17-0B02-4B79-8C49-7EF684FC0558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02" name="Text Box 135">
          <a:extLst>
            <a:ext uri="{FF2B5EF4-FFF2-40B4-BE49-F238E27FC236}">
              <a16:creationId xmlns:a16="http://schemas.microsoft.com/office/drawing/2014/main" id="{026735B4-75FF-467C-93F3-3FA823B3AA6D}"/>
            </a:ext>
          </a:extLst>
        </xdr:cNvPr>
        <xdr:cNvSpPr txBox="1">
          <a:spLocks noChangeArrowheads="1"/>
        </xdr:cNvSpPr>
      </xdr:nvSpPr>
      <xdr:spPr bwMode="auto">
        <a:xfrm>
          <a:off x="6052705" y="68657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3" name="Text Box 136">
          <a:extLst>
            <a:ext uri="{FF2B5EF4-FFF2-40B4-BE49-F238E27FC236}">
              <a16:creationId xmlns:a16="http://schemas.microsoft.com/office/drawing/2014/main" id="{E7407C8E-594E-4C8B-92BF-22C96FC795D5}"/>
            </a:ext>
          </a:extLst>
        </xdr:cNvPr>
        <xdr:cNvSpPr txBox="1">
          <a:spLocks noChangeArrowheads="1"/>
        </xdr:cNvSpPr>
      </xdr:nvSpPr>
      <xdr:spPr bwMode="auto">
        <a:xfrm>
          <a:off x="6052705" y="68909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4" name="Text Box 137">
          <a:extLst>
            <a:ext uri="{FF2B5EF4-FFF2-40B4-BE49-F238E27FC236}">
              <a16:creationId xmlns:a16="http://schemas.microsoft.com/office/drawing/2014/main" id="{183B2A60-8AC5-4C1F-AAC5-08602DFF5710}"/>
            </a:ext>
          </a:extLst>
        </xdr:cNvPr>
        <xdr:cNvSpPr txBox="1">
          <a:spLocks noChangeArrowheads="1"/>
        </xdr:cNvSpPr>
      </xdr:nvSpPr>
      <xdr:spPr bwMode="auto">
        <a:xfrm>
          <a:off x="6052705" y="68909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905" name="Text Box 139">
          <a:extLst>
            <a:ext uri="{FF2B5EF4-FFF2-40B4-BE49-F238E27FC236}">
              <a16:creationId xmlns:a16="http://schemas.microsoft.com/office/drawing/2014/main" id="{31DAD6F2-7ACB-4725-8AA2-EEAE143443A3}"/>
            </a:ext>
          </a:extLst>
        </xdr:cNvPr>
        <xdr:cNvSpPr txBox="1">
          <a:spLocks noChangeArrowheads="1"/>
        </xdr:cNvSpPr>
      </xdr:nvSpPr>
      <xdr:spPr bwMode="auto">
        <a:xfrm>
          <a:off x="6052705" y="69411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06" name="Text Box 141">
          <a:extLst>
            <a:ext uri="{FF2B5EF4-FFF2-40B4-BE49-F238E27FC236}">
              <a16:creationId xmlns:a16="http://schemas.microsoft.com/office/drawing/2014/main" id="{91AC61D8-31B5-4550-BCD1-F667492F4EE9}"/>
            </a:ext>
          </a:extLst>
        </xdr:cNvPr>
        <xdr:cNvSpPr txBox="1">
          <a:spLocks noChangeArrowheads="1"/>
        </xdr:cNvSpPr>
      </xdr:nvSpPr>
      <xdr:spPr bwMode="auto">
        <a:xfrm>
          <a:off x="6052705" y="69913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7" name="Text Box 142">
          <a:extLst>
            <a:ext uri="{FF2B5EF4-FFF2-40B4-BE49-F238E27FC236}">
              <a16:creationId xmlns:a16="http://schemas.microsoft.com/office/drawing/2014/main" id="{E734BF8F-DB4F-4EBE-A3C1-87D43EC007A2}"/>
            </a:ext>
          </a:extLst>
        </xdr:cNvPr>
        <xdr:cNvSpPr txBox="1">
          <a:spLocks noChangeArrowheads="1"/>
        </xdr:cNvSpPr>
      </xdr:nvSpPr>
      <xdr:spPr bwMode="auto">
        <a:xfrm>
          <a:off x="6052705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8" name="Text Box 143">
          <a:extLst>
            <a:ext uri="{FF2B5EF4-FFF2-40B4-BE49-F238E27FC236}">
              <a16:creationId xmlns:a16="http://schemas.microsoft.com/office/drawing/2014/main" id="{AF251811-2107-4191-8F76-22FDE13993C7}"/>
            </a:ext>
          </a:extLst>
        </xdr:cNvPr>
        <xdr:cNvSpPr txBox="1">
          <a:spLocks noChangeArrowheads="1"/>
        </xdr:cNvSpPr>
      </xdr:nvSpPr>
      <xdr:spPr bwMode="auto">
        <a:xfrm>
          <a:off x="6052705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9" name="Text Box 144">
          <a:extLst>
            <a:ext uri="{FF2B5EF4-FFF2-40B4-BE49-F238E27FC236}">
              <a16:creationId xmlns:a16="http://schemas.microsoft.com/office/drawing/2014/main" id="{BF61E433-8F13-479B-B513-1046FD30809E}"/>
            </a:ext>
          </a:extLst>
        </xdr:cNvPr>
        <xdr:cNvSpPr txBox="1">
          <a:spLocks noChangeArrowheads="1"/>
        </xdr:cNvSpPr>
      </xdr:nvSpPr>
      <xdr:spPr bwMode="auto">
        <a:xfrm>
          <a:off x="6052705" y="71169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0" name="Text Box 145">
          <a:extLst>
            <a:ext uri="{FF2B5EF4-FFF2-40B4-BE49-F238E27FC236}">
              <a16:creationId xmlns:a16="http://schemas.microsoft.com/office/drawing/2014/main" id="{C2DD15E2-62EE-4CBB-8D3E-66E43978B5A3}"/>
            </a:ext>
          </a:extLst>
        </xdr:cNvPr>
        <xdr:cNvSpPr txBox="1">
          <a:spLocks noChangeArrowheads="1"/>
        </xdr:cNvSpPr>
      </xdr:nvSpPr>
      <xdr:spPr bwMode="auto">
        <a:xfrm>
          <a:off x="6052705" y="71169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1" name="Text Box 146">
          <a:extLst>
            <a:ext uri="{FF2B5EF4-FFF2-40B4-BE49-F238E27FC236}">
              <a16:creationId xmlns:a16="http://schemas.microsoft.com/office/drawing/2014/main" id="{AD853902-6597-486C-A37F-D05908622E7D}"/>
            </a:ext>
          </a:extLst>
        </xdr:cNvPr>
        <xdr:cNvSpPr txBox="1">
          <a:spLocks noChangeArrowheads="1"/>
        </xdr:cNvSpPr>
      </xdr:nvSpPr>
      <xdr:spPr bwMode="auto">
        <a:xfrm>
          <a:off x="6052705" y="71420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2" name="Text Box 147">
          <a:extLst>
            <a:ext uri="{FF2B5EF4-FFF2-40B4-BE49-F238E27FC236}">
              <a16:creationId xmlns:a16="http://schemas.microsoft.com/office/drawing/2014/main" id="{B3FB393C-2799-414F-9CBA-08E9B6FAA478}"/>
            </a:ext>
          </a:extLst>
        </xdr:cNvPr>
        <xdr:cNvSpPr txBox="1">
          <a:spLocks noChangeArrowheads="1"/>
        </xdr:cNvSpPr>
      </xdr:nvSpPr>
      <xdr:spPr bwMode="auto">
        <a:xfrm>
          <a:off x="6052705" y="71420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3" name="Text Box 149">
          <a:extLst>
            <a:ext uri="{FF2B5EF4-FFF2-40B4-BE49-F238E27FC236}">
              <a16:creationId xmlns:a16="http://schemas.microsoft.com/office/drawing/2014/main" id="{00E76989-5D35-4EAC-A8D9-6BA4FFD04921}"/>
            </a:ext>
          </a:extLst>
        </xdr:cNvPr>
        <xdr:cNvSpPr txBox="1">
          <a:spLocks noChangeArrowheads="1"/>
        </xdr:cNvSpPr>
      </xdr:nvSpPr>
      <xdr:spPr bwMode="auto">
        <a:xfrm>
          <a:off x="6052705" y="72173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4" name="Text Box 151">
          <a:extLst>
            <a:ext uri="{FF2B5EF4-FFF2-40B4-BE49-F238E27FC236}">
              <a16:creationId xmlns:a16="http://schemas.microsoft.com/office/drawing/2014/main" id="{C5D60595-E189-49CD-B8B5-CDA97424374C}"/>
            </a:ext>
          </a:extLst>
        </xdr:cNvPr>
        <xdr:cNvSpPr txBox="1">
          <a:spLocks noChangeArrowheads="1"/>
        </xdr:cNvSpPr>
      </xdr:nvSpPr>
      <xdr:spPr bwMode="auto">
        <a:xfrm>
          <a:off x="6052705" y="72424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5" name="Text Box 152">
          <a:extLst>
            <a:ext uri="{FF2B5EF4-FFF2-40B4-BE49-F238E27FC236}">
              <a16:creationId xmlns:a16="http://schemas.microsoft.com/office/drawing/2014/main" id="{CEE34126-D51D-40E1-BB3F-02DF7E6B9404}"/>
            </a:ext>
          </a:extLst>
        </xdr:cNvPr>
        <xdr:cNvSpPr txBox="1">
          <a:spLocks noChangeArrowheads="1"/>
        </xdr:cNvSpPr>
      </xdr:nvSpPr>
      <xdr:spPr bwMode="auto">
        <a:xfrm>
          <a:off x="6052705" y="72926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6" name="Text Box 153">
          <a:extLst>
            <a:ext uri="{FF2B5EF4-FFF2-40B4-BE49-F238E27FC236}">
              <a16:creationId xmlns:a16="http://schemas.microsoft.com/office/drawing/2014/main" id="{5A92A7F5-80AC-4CE2-918A-D1F070C5CAB1}"/>
            </a:ext>
          </a:extLst>
        </xdr:cNvPr>
        <xdr:cNvSpPr txBox="1">
          <a:spLocks noChangeArrowheads="1"/>
        </xdr:cNvSpPr>
      </xdr:nvSpPr>
      <xdr:spPr bwMode="auto">
        <a:xfrm>
          <a:off x="6052705" y="72926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17" name="Text Box 154">
          <a:extLst>
            <a:ext uri="{FF2B5EF4-FFF2-40B4-BE49-F238E27FC236}">
              <a16:creationId xmlns:a16="http://schemas.microsoft.com/office/drawing/2014/main" id="{A960E293-DADA-47E0-ADBF-3D98E4DFE661}"/>
            </a:ext>
          </a:extLst>
        </xdr:cNvPr>
        <xdr:cNvSpPr txBox="1">
          <a:spLocks noChangeArrowheads="1"/>
        </xdr:cNvSpPr>
      </xdr:nvSpPr>
      <xdr:spPr bwMode="auto">
        <a:xfrm>
          <a:off x="6052705" y="73429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18" name="Text Box 155">
          <a:extLst>
            <a:ext uri="{FF2B5EF4-FFF2-40B4-BE49-F238E27FC236}">
              <a16:creationId xmlns:a16="http://schemas.microsoft.com/office/drawing/2014/main" id="{F4C418D8-9434-429E-80EE-AC84D278C8E5}"/>
            </a:ext>
          </a:extLst>
        </xdr:cNvPr>
        <xdr:cNvSpPr txBox="1">
          <a:spLocks noChangeArrowheads="1"/>
        </xdr:cNvSpPr>
      </xdr:nvSpPr>
      <xdr:spPr bwMode="auto">
        <a:xfrm>
          <a:off x="6052705" y="73429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9" name="Text Box 156">
          <a:extLst>
            <a:ext uri="{FF2B5EF4-FFF2-40B4-BE49-F238E27FC236}">
              <a16:creationId xmlns:a16="http://schemas.microsoft.com/office/drawing/2014/main" id="{7346D963-AC74-4A26-8341-18FC6E5B5DB5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0" name="Text Box 157">
          <a:extLst>
            <a:ext uri="{FF2B5EF4-FFF2-40B4-BE49-F238E27FC236}">
              <a16:creationId xmlns:a16="http://schemas.microsoft.com/office/drawing/2014/main" id="{F4C95863-213D-4BD8-B83A-139A7FE268F8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1" name="Text Box 175">
          <a:extLst>
            <a:ext uri="{FF2B5EF4-FFF2-40B4-BE49-F238E27FC236}">
              <a16:creationId xmlns:a16="http://schemas.microsoft.com/office/drawing/2014/main" id="{D34B10CE-66B8-40E4-BEED-425228838CB5}"/>
            </a:ext>
          </a:extLst>
        </xdr:cNvPr>
        <xdr:cNvSpPr txBox="1">
          <a:spLocks noChangeArrowheads="1"/>
        </xdr:cNvSpPr>
      </xdr:nvSpPr>
      <xdr:spPr bwMode="auto">
        <a:xfrm>
          <a:off x="6052705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2" name="Text Box 176">
          <a:extLst>
            <a:ext uri="{FF2B5EF4-FFF2-40B4-BE49-F238E27FC236}">
              <a16:creationId xmlns:a16="http://schemas.microsoft.com/office/drawing/2014/main" id="{E1A8C366-C1CF-4944-8ED0-FF438322614C}"/>
            </a:ext>
          </a:extLst>
        </xdr:cNvPr>
        <xdr:cNvSpPr txBox="1">
          <a:spLocks noChangeArrowheads="1"/>
        </xdr:cNvSpPr>
      </xdr:nvSpPr>
      <xdr:spPr bwMode="auto">
        <a:xfrm>
          <a:off x="6052705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3" name="Text Box 177">
          <a:extLst>
            <a:ext uri="{FF2B5EF4-FFF2-40B4-BE49-F238E27FC236}">
              <a16:creationId xmlns:a16="http://schemas.microsoft.com/office/drawing/2014/main" id="{EF678A8F-750F-461D-9380-04EA498002AB}"/>
            </a:ext>
          </a:extLst>
        </xdr:cNvPr>
        <xdr:cNvSpPr txBox="1">
          <a:spLocks noChangeArrowheads="1"/>
        </xdr:cNvSpPr>
      </xdr:nvSpPr>
      <xdr:spPr bwMode="auto">
        <a:xfrm>
          <a:off x="6052705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4" name="Text Box 178">
          <a:extLst>
            <a:ext uri="{FF2B5EF4-FFF2-40B4-BE49-F238E27FC236}">
              <a16:creationId xmlns:a16="http://schemas.microsoft.com/office/drawing/2014/main" id="{6747EDDD-8963-4055-8EE3-40C21D2A9C66}"/>
            </a:ext>
          </a:extLst>
        </xdr:cNvPr>
        <xdr:cNvSpPr txBox="1">
          <a:spLocks noChangeArrowheads="1"/>
        </xdr:cNvSpPr>
      </xdr:nvSpPr>
      <xdr:spPr bwMode="auto">
        <a:xfrm>
          <a:off x="6052705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5" name="Text Box 179">
          <a:extLst>
            <a:ext uri="{FF2B5EF4-FFF2-40B4-BE49-F238E27FC236}">
              <a16:creationId xmlns:a16="http://schemas.microsoft.com/office/drawing/2014/main" id="{60036768-464D-47E7-AFDB-9F7E983B5693}"/>
            </a:ext>
          </a:extLst>
        </xdr:cNvPr>
        <xdr:cNvSpPr txBox="1">
          <a:spLocks noChangeArrowheads="1"/>
        </xdr:cNvSpPr>
      </xdr:nvSpPr>
      <xdr:spPr bwMode="auto">
        <a:xfrm>
          <a:off x="6052705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26" name="Text Box 180">
          <a:extLst>
            <a:ext uri="{FF2B5EF4-FFF2-40B4-BE49-F238E27FC236}">
              <a16:creationId xmlns:a16="http://schemas.microsoft.com/office/drawing/2014/main" id="{0546D7C4-D8FB-4D39-8E6D-419993D918A3}"/>
            </a:ext>
          </a:extLst>
        </xdr:cNvPr>
        <xdr:cNvSpPr txBox="1">
          <a:spLocks noChangeArrowheads="1"/>
        </xdr:cNvSpPr>
      </xdr:nvSpPr>
      <xdr:spPr bwMode="auto">
        <a:xfrm>
          <a:off x="6052705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7" name="Text Box 181">
          <a:extLst>
            <a:ext uri="{FF2B5EF4-FFF2-40B4-BE49-F238E27FC236}">
              <a16:creationId xmlns:a16="http://schemas.microsoft.com/office/drawing/2014/main" id="{FD4C3D3D-FF54-4D8A-879F-3BEFE36D576B}"/>
            </a:ext>
          </a:extLst>
        </xdr:cNvPr>
        <xdr:cNvSpPr txBox="1">
          <a:spLocks noChangeArrowheads="1"/>
        </xdr:cNvSpPr>
      </xdr:nvSpPr>
      <xdr:spPr bwMode="auto">
        <a:xfrm>
          <a:off x="6052705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28" name="Text Box 182">
          <a:extLst>
            <a:ext uri="{FF2B5EF4-FFF2-40B4-BE49-F238E27FC236}">
              <a16:creationId xmlns:a16="http://schemas.microsoft.com/office/drawing/2014/main" id="{0B8BFD3A-6B91-417E-A6BD-3EDBD929295F}"/>
            </a:ext>
          </a:extLst>
        </xdr:cNvPr>
        <xdr:cNvSpPr txBox="1">
          <a:spLocks noChangeArrowheads="1"/>
        </xdr:cNvSpPr>
      </xdr:nvSpPr>
      <xdr:spPr bwMode="auto">
        <a:xfrm>
          <a:off x="6052705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9" name="Text Box 183">
          <a:extLst>
            <a:ext uri="{FF2B5EF4-FFF2-40B4-BE49-F238E27FC236}">
              <a16:creationId xmlns:a16="http://schemas.microsoft.com/office/drawing/2014/main" id="{F4D1BCB0-1074-4BD9-91DC-8E51435BBCA8}"/>
            </a:ext>
          </a:extLst>
        </xdr:cNvPr>
        <xdr:cNvSpPr txBox="1">
          <a:spLocks noChangeArrowheads="1"/>
        </xdr:cNvSpPr>
      </xdr:nvSpPr>
      <xdr:spPr bwMode="auto">
        <a:xfrm>
          <a:off x="6052705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30" name="Text Box 184">
          <a:extLst>
            <a:ext uri="{FF2B5EF4-FFF2-40B4-BE49-F238E27FC236}">
              <a16:creationId xmlns:a16="http://schemas.microsoft.com/office/drawing/2014/main" id="{63921496-A162-46B5-A5EE-B53605A1D4B7}"/>
            </a:ext>
          </a:extLst>
        </xdr:cNvPr>
        <xdr:cNvSpPr txBox="1">
          <a:spLocks noChangeArrowheads="1"/>
        </xdr:cNvSpPr>
      </xdr:nvSpPr>
      <xdr:spPr bwMode="auto">
        <a:xfrm>
          <a:off x="6052705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1" name="Text Box 185">
          <a:extLst>
            <a:ext uri="{FF2B5EF4-FFF2-40B4-BE49-F238E27FC236}">
              <a16:creationId xmlns:a16="http://schemas.microsoft.com/office/drawing/2014/main" id="{DB2507AF-6CD3-41B1-B98F-7855EBC1E094}"/>
            </a:ext>
          </a:extLst>
        </xdr:cNvPr>
        <xdr:cNvSpPr txBox="1">
          <a:spLocks noChangeArrowheads="1"/>
        </xdr:cNvSpPr>
      </xdr:nvSpPr>
      <xdr:spPr bwMode="auto">
        <a:xfrm>
          <a:off x="6052705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2" name="Text Box 186">
          <a:extLst>
            <a:ext uri="{FF2B5EF4-FFF2-40B4-BE49-F238E27FC236}">
              <a16:creationId xmlns:a16="http://schemas.microsoft.com/office/drawing/2014/main" id="{47CD43BB-EC5E-48A6-982A-DD1F8F36A615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3" name="Text Box 187">
          <a:extLst>
            <a:ext uri="{FF2B5EF4-FFF2-40B4-BE49-F238E27FC236}">
              <a16:creationId xmlns:a16="http://schemas.microsoft.com/office/drawing/2014/main" id="{CD910A19-B79D-4BB4-9FC1-19AD1820641A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4" name="Text Box 188">
          <a:extLst>
            <a:ext uri="{FF2B5EF4-FFF2-40B4-BE49-F238E27FC236}">
              <a16:creationId xmlns:a16="http://schemas.microsoft.com/office/drawing/2014/main" id="{BAD741AE-EF07-439B-9371-4C7201360C71}"/>
            </a:ext>
          </a:extLst>
        </xdr:cNvPr>
        <xdr:cNvSpPr txBox="1">
          <a:spLocks noChangeArrowheads="1"/>
        </xdr:cNvSpPr>
      </xdr:nvSpPr>
      <xdr:spPr bwMode="auto">
        <a:xfrm>
          <a:off x="6052705" y="3576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5" name="Text Box 189">
          <a:extLst>
            <a:ext uri="{FF2B5EF4-FFF2-40B4-BE49-F238E27FC236}">
              <a16:creationId xmlns:a16="http://schemas.microsoft.com/office/drawing/2014/main" id="{A0F4CF55-459E-44E8-BEBD-E52F4B8F356D}"/>
            </a:ext>
          </a:extLst>
        </xdr:cNvPr>
        <xdr:cNvSpPr txBox="1">
          <a:spLocks noChangeArrowheads="1"/>
        </xdr:cNvSpPr>
      </xdr:nvSpPr>
      <xdr:spPr bwMode="auto">
        <a:xfrm>
          <a:off x="6052705" y="47564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6" name="Text Box 190">
          <a:extLst>
            <a:ext uri="{FF2B5EF4-FFF2-40B4-BE49-F238E27FC236}">
              <a16:creationId xmlns:a16="http://schemas.microsoft.com/office/drawing/2014/main" id="{F068E97B-A84B-4753-AC41-807A7E864929}"/>
            </a:ext>
          </a:extLst>
        </xdr:cNvPr>
        <xdr:cNvSpPr txBox="1">
          <a:spLocks noChangeArrowheads="1"/>
        </xdr:cNvSpPr>
      </xdr:nvSpPr>
      <xdr:spPr bwMode="auto">
        <a:xfrm>
          <a:off x="6052705" y="68406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7" name="Text Box 191">
          <a:extLst>
            <a:ext uri="{FF2B5EF4-FFF2-40B4-BE49-F238E27FC236}">
              <a16:creationId xmlns:a16="http://schemas.microsoft.com/office/drawing/2014/main" id="{E2A6F844-4842-464F-8216-E38D3997DACC}"/>
            </a:ext>
          </a:extLst>
        </xdr:cNvPr>
        <xdr:cNvSpPr txBox="1">
          <a:spLocks noChangeArrowheads="1"/>
        </xdr:cNvSpPr>
      </xdr:nvSpPr>
      <xdr:spPr bwMode="auto">
        <a:xfrm>
          <a:off x="6052705" y="69160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938" name="Text Box 192">
          <a:extLst>
            <a:ext uri="{FF2B5EF4-FFF2-40B4-BE49-F238E27FC236}">
              <a16:creationId xmlns:a16="http://schemas.microsoft.com/office/drawing/2014/main" id="{648F9AE4-C0EB-4565-A05E-5F4A7A569C22}"/>
            </a:ext>
          </a:extLst>
        </xdr:cNvPr>
        <xdr:cNvSpPr txBox="1">
          <a:spLocks noChangeArrowheads="1"/>
        </xdr:cNvSpPr>
      </xdr:nvSpPr>
      <xdr:spPr bwMode="auto">
        <a:xfrm>
          <a:off x="6052705" y="6966238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9" name="Text Box 193">
          <a:extLst>
            <a:ext uri="{FF2B5EF4-FFF2-40B4-BE49-F238E27FC236}">
              <a16:creationId xmlns:a16="http://schemas.microsoft.com/office/drawing/2014/main" id="{1BA9BBE8-EA84-4C00-B371-482D3CE3910B}"/>
            </a:ext>
          </a:extLst>
        </xdr:cNvPr>
        <xdr:cNvSpPr txBox="1">
          <a:spLocks noChangeArrowheads="1"/>
        </xdr:cNvSpPr>
      </xdr:nvSpPr>
      <xdr:spPr bwMode="auto">
        <a:xfrm>
          <a:off x="6052705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40" name="Text Box 194">
          <a:extLst>
            <a:ext uri="{FF2B5EF4-FFF2-40B4-BE49-F238E27FC236}">
              <a16:creationId xmlns:a16="http://schemas.microsoft.com/office/drawing/2014/main" id="{44CE94A5-765E-464D-BBB8-2DBA660198DA}"/>
            </a:ext>
          </a:extLst>
        </xdr:cNvPr>
        <xdr:cNvSpPr txBox="1">
          <a:spLocks noChangeArrowheads="1"/>
        </xdr:cNvSpPr>
      </xdr:nvSpPr>
      <xdr:spPr bwMode="auto">
        <a:xfrm>
          <a:off x="6052705" y="7066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1" name="Text Box 195">
          <a:extLst>
            <a:ext uri="{FF2B5EF4-FFF2-40B4-BE49-F238E27FC236}">
              <a16:creationId xmlns:a16="http://schemas.microsoft.com/office/drawing/2014/main" id="{14043111-6F52-4235-BB3F-657F211EA3EA}"/>
            </a:ext>
          </a:extLst>
        </xdr:cNvPr>
        <xdr:cNvSpPr txBox="1">
          <a:spLocks noChangeArrowheads="1"/>
        </xdr:cNvSpPr>
      </xdr:nvSpPr>
      <xdr:spPr bwMode="auto">
        <a:xfrm>
          <a:off x="6052705" y="70917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42" name="Text Box 196">
          <a:extLst>
            <a:ext uri="{FF2B5EF4-FFF2-40B4-BE49-F238E27FC236}">
              <a16:creationId xmlns:a16="http://schemas.microsoft.com/office/drawing/2014/main" id="{9D456531-9E15-4476-A416-93D9726B2849}"/>
            </a:ext>
          </a:extLst>
        </xdr:cNvPr>
        <xdr:cNvSpPr txBox="1">
          <a:spLocks noChangeArrowheads="1"/>
        </xdr:cNvSpPr>
      </xdr:nvSpPr>
      <xdr:spPr bwMode="auto">
        <a:xfrm>
          <a:off x="6052705" y="7167129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3" name="Text Box 197">
          <a:extLst>
            <a:ext uri="{FF2B5EF4-FFF2-40B4-BE49-F238E27FC236}">
              <a16:creationId xmlns:a16="http://schemas.microsoft.com/office/drawing/2014/main" id="{232C600C-2DC3-4C83-A184-C704467D36E3}"/>
            </a:ext>
          </a:extLst>
        </xdr:cNvPr>
        <xdr:cNvSpPr txBox="1">
          <a:spLocks noChangeArrowheads="1"/>
        </xdr:cNvSpPr>
      </xdr:nvSpPr>
      <xdr:spPr bwMode="auto">
        <a:xfrm>
          <a:off x="6052705" y="71922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44" name="Text Box 198">
          <a:extLst>
            <a:ext uri="{FF2B5EF4-FFF2-40B4-BE49-F238E27FC236}">
              <a16:creationId xmlns:a16="http://schemas.microsoft.com/office/drawing/2014/main" id="{D198CA03-BC5D-4B48-B677-A452356C7F72}"/>
            </a:ext>
          </a:extLst>
        </xdr:cNvPr>
        <xdr:cNvSpPr txBox="1">
          <a:spLocks noChangeArrowheads="1"/>
        </xdr:cNvSpPr>
      </xdr:nvSpPr>
      <xdr:spPr bwMode="auto">
        <a:xfrm>
          <a:off x="6052705" y="72675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5" name="Text Box 199">
          <a:extLst>
            <a:ext uri="{FF2B5EF4-FFF2-40B4-BE49-F238E27FC236}">
              <a16:creationId xmlns:a16="http://schemas.microsoft.com/office/drawing/2014/main" id="{115D1C73-F2EB-4167-A3AF-A74EAF4D5082}"/>
            </a:ext>
          </a:extLst>
        </xdr:cNvPr>
        <xdr:cNvSpPr txBox="1">
          <a:spLocks noChangeArrowheads="1"/>
        </xdr:cNvSpPr>
      </xdr:nvSpPr>
      <xdr:spPr bwMode="auto">
        <a:xfrm>
          <a:off x="6052705" y="7317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6" name="Text Box 200">
          <a:extLst>
            <a:ext uri="{FF2B5EF4-FFF2-40B4-BE49-F238E27FC236}">
              <a16:creationId xmlns:a16="http://schemas.microsoft.com/office/drawing/2014/main" id="{E4E57612-2DE2-4FB1-A7B0-67A638A866BE}"/>
            </a:ext>
          </a:extLst>
        </xdr:cNvPr>
        <xdr:cNvSpPr txBox="1">
          <a:spLocks noChangeArrowheads="1"/>
        </xdr:cNvSpPr>
      </xdr:nvSpPr>
      <xdr:spPr bwMode="auto">
        <a:xfrm>
          <a:off x="6052705" y="73680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7" name="Text Box 201">
          <a:extLst>
            <a:ext uri="{FF2B5EF4-FFF2-40B4-BE49-F238E27FC236}">
              <a16:creationId xmlns:a16="http://schemas.microsoft.com/office/drawing/2014/main" id="{2F0D0635-7241-4801-A171-0222F1B3AC8E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8" name="Text Box 202">
          <a:extLst>
            <a:ext uri="{FF2B5EF4-FFF2-40B4-BE49-F238E27FC236}">
              <a16:creationId xmlns:a16="http://schemas.microsoft.com/office/drawing/2014/main" id="{F8B641A7-668D-4C5D-A629-1E4D75351D32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9" name="Text Box 203">
          <a:extLst>
            <a:ext uri="{FF2B5EF4-FFF2-40B4-BE49-F238E27FC236}">
              <a16:creationId xmlns:a16="http://schemas.microsoft.com/office/drawing/2014/main" id="{B8B08B2C-5964-4FF5-BA13-F972013F04F3}"/>
            </a:ext>
          </a:extLst>
        </xdr:cNvPr>
        <xdr:cNvSpPr txBox="1">
          <a:spLocks noChangeArrowheads="1"/>
        </xdr:cNvSpPr>
      </xdr:nvSpPr>
      <xdr:spPr bwMode="auto">
        <a:xfrm>
          <a:off x="6052705" y="76191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2950" name="Text Box 204">
          <a:extLst>
            <a:ext uri="{FF2B5EF4-FFF2-40B4-BE49-F238E27FC236}">
              <a16:creationId xmlns:a16="http://schemas.microsoft.com/office/drawing/2014/main" id="{6563B4DA-FB32-4C25-9390-DA8579A75438}"/>
            </a:ext>
          </a:extLst>
        </xdr:cNvPr>
        <xdr:cNvSpPr txBox="1">
          <a:spLocks noChangeArrowheads="1"/>
        </xdr:cNvSpPr>
      </xdr:nvSpPr>
      <xdr:spPr bwMode="auto">
        <a:xfrm>
          <a:off x="6052705" y="83975864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1" name="Text Box 206">
          <a:extLst>
            <a:ext uri="{FF2B5EF4-FFF2-40B4-BE49-F238E27FC236}">
              <a16:creationId xmlns:a16="http://schemas.microsoft.com/office/drawing/2014/main" id="{4E4902FF-A61A-47F5-9FAA-1FB1CDF6039A}"/>
            </a:ext>
          </a:extLst>
        </xdr:cNvPr>
        <xdr:cNvSpPr txBox="1">
          <a:spLocks noChangeArrowheads="1"/>
        </xdr:cNvSpPr>
      </xdr:nvSpPr>
      <xdr:spPr bwMode="auto">
        <a:xfrm>
          <a:off x="6052705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2" name="Text Box 207">
          <a:extLst>
            <a:ext uri="{FF2B5EF4-FFF2-40B4-BE49-F238E27FC236}">
              <a16:creationId xmlns:a16="http://schemas.microsoft.com/office/drawing/2014/main" id="{7FD32F2C-652F-4E86-8CA3-7AA020ED47BC}"/>
            </a:ext>
          </a:extLst>
        </xdr:cNvPr>
        <xdr:cNvSpPr txBox="1">
          <a:spLocks noChangeArrowheads="1"/>
        </xdr:cNvSpPr>
      </xdr:nvSpPr>
      <xdr:spPr bwMode="auto">
        <a:xfrm>
          <a:off x="6052705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3" name="Text Box 208">
          <a:extLst>
            <a:ext uri="{FF2B5EF4-FFF2-40B4-BE49-F238E27FC236}">
              <a16:creationId xmlns:a16="http://schemas.microsoft.com/office/drawing/2014/main" id="{DC89DEE4-D2E4-4E44-A1BB-5A5513C2DD1C}"/>
            </a:ext>
          </a:extLst>
        </xdr:cNvPr>
        <xdr:cNvSpPr txBox="1">
          <a:spLocks noChangeArrowheads="1"/>
        </xdr:cNvSpPr>
      </xdr:nvSpPr>
      <xdr:spPr bwMode="auto">
        <a:xfrm>
          <a:off x="6052705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4" name="Text Box 209">
          <a:extLst>
            <a:ext uri="{FF2B5EF4-FFF2-40B4-BE49-F238E27FC236}">
              <a16:creationId xmlns:a16="http://schemas.microsoft.com/office/drawing/2014/main" id="{190B903E-6411-4C24-BDE7-0BD494C2DF2B}"/>
            </a:ext>
          </a:extLst>
        </xdr:cNvPr>
        <xdr:cNvSpPr txBox="1">
          <a:spLocks noChangeArrowheads="1"/>
        </xdr:cNvSpPr>
      </xdr:nvSpPr>
      <xdr:spPr bwMode="auto">
        <a:xfrm>
          <a:off x="6052705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5" name="Text Box 210">
          <a:extLst>
            <a:ext uri="{FF2B5EF4-FFF2-40B4-BE49-F238E27FC236}">
              <a16:creationId xmlns:a16="http://schemas.microsoft.com/office/drawing/2014/main" id="{B2FD860F-C8FE-47D2-92A6-6347448692BA}"/>
            </a:ext>
          </a:extLst>
        </xdr:cNvPr>
        <xdr:cNvSpPr txBox="1">
          <a:spLocks noChangeArrowheads="1"/>
        </xdr:cNvSpPr>
      </xdr:nvSpPr>
      <xdr:spPr bwMode="auto">
        <a:xfrm>
          <a:off x="6052705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56" name="Text Box 211">
          <a:extLst>
            <a:ext uri="{FF2B5EF4-FFF2-40B4-BE49-F238E27FC236}">
              <a16:creationId xmlns:a16="http://schemas.microsoft.com/office/drawing/2014/main" id="{5EB25ECF-9DD0-47BB-82E3-9C6A55523E78}"/>
            </a:ext>
          </a:extLst>
        </xdr:cNvPr>
        <xdr:cNvSpPr txBox="1">
          <a:spLocks noChangeArrowheads="1"/>
        </xdr:cNvSpPr>
      </xdr:nvSpPr>
      <xdr:spPr bwMode="auto">
        <a:xfrm>
          <a:off x="6052705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7" name="Text Box 212">
          <a:extLst>
            <a:ext uri="{FF2B5EF4-FFF2-40B4-BE49-F238E27FC236}">
              <a16:creationId xmlns:a16="http://schemas.microsoft.com/office/drawing/2014/main" id="{18431042-6FE4-4FBF-998D-5C8EC082CB1D}"/>
            </a:ext>
          </a:extLst>
        </xdr:cNvPr>
        <xdr:cNvSpPr txBox="1">
          <a:spLocks noChangeArrowheads="1"/>
        </xdr:cNvSpPr>
      </xdr:nvSpPr>
      <xdr:spPr bwMode="auto">
        <a:xfrm>
          <a:off x="6052705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58" name="Text Box 213">
          <a:extLst>
            <a:ext uri="{FF2B5EF4-FFF2-40B4-BE49-F238E27FC236}">
              <a16:creationId xmlns:a16="http://schemas.microsoft.com/office/drawing/2014/main" id="{C559C6F1-7910-4C68-9269-405AE01B023E}"/>
            </a:ext>
          </a:extLst>
        </xdr:cNvPr>
        <xdr:cNvSpPr txBox="1">
          <a:spLocks noChangeArrowheads="1"/>
        </xdr:cNvSpPr>
      </xdr:nvSpPr>
      <xdr:spPr bwMode="auto">
        <a:xfrm>
          <a:off x="6052705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9" name="Text Box 214">
          <a:extLst>
            <a:ext uri="{FF2B5EF4-FFF2-40B4-BE49-F238E27FC236}">
              <a16:creationId xmlns:a16="http://schemas.microsoft.com/office/drawing/2014/main" id="{9C5BE4E0-47C1-4D78-BE36-2C7F4E1DB43E}"/>
            </a:ext>
          </a:extLst>
        </xdr:cNvPr>
        <xdr:cNvSpPr txBox="1">
          <a:spLocks noChangeArrowheads="1"/>
        </xdr:cNvSpPr>
      </xdr:nvSpPr>
      <xdr:spPr bwMode="auto">
        <a:xfrm>
          <a:off x="6052705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60" name="Text Box 215">
          <a:extLst>
            <a:ext uri="{FF2B5EF4-FFF2-40B4-BE49-F238E27FC236}">
              <a16:creationId xmlns:a16="http://schemas.microsoft.com/office/drawing/2014/main" id="{759F2B61-8A1E-4E47-8C5E-85A119A78FC6}"/>
            </a:ext>
          </a:extLst>
        </xdr:cNvPr>
        <xdr:cNvSpPr txBox="1">
          <a:spLocks noChangeArrowheads="1"/>
        </xdr:cNvSpPr>
      </xdr:nvSpPr>
      <xdr:spPr bwMode="auto">
        <a:xfrm>
          <a:off x="6052705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1" name="Text Box 216">
          <a:extLst>
            <a:ext uri="{FF2B5EF4-FFF2-40B4-BE49-F238E27FC236}">
              <a16:creationId xmlns:a16="http://schemas.microsoft.com/office/drawing/2014/main" id="{E379209D-936D-46A8-8DF3-3B5D53137357}"/>
            </a:ext>
          </a:extLst>
        </xdr:cNvPr>
        <xdr:cNvSpPr txBox="1">
          <a:spLocks noChangeArrowheads="1"/>
        </xdr:cNvSpPr>
      </xdr:nvSpPr>
      <xdr:spPr bwMode="auto">
        <a:xfrm>
          <a:off x="6052705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2" name="Text Box 217">
          <a:extLst>
            <a:ext uri="{FF2B5EF4-FFF2-40B4-BE49-F238E27FC236}">
              <a16:creationId xmlns:a16="http://schemas.microsoft.com/office/drawing/2014/main" id="{03C7ED90-982F-4D41-A3DD-0F34388409DB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3" name="Text Box 218">
          <a:extLst>
            <a:ext uri="{FF2B5EF4-FFF2-40B4-BE49-F238E27FC236}">
              <a16:creationId xmlns:a16="http://schemas.microsoft.com/office/drawing/2014/main" id="{86F60E86-ABA2-4443-9425-636FF16C8F2D}"/>
            </a:ext>
          </a:extLst>
        </xdr:cNvPr>
        <xdr:cNvSpPr txBox="1">
          <a:spLocks noChangeArrowheads="1"/>
        </xdr:cNvSpPr>
      </xdr:nvSpPr>
      <xdr:spPr bwMode="auto">
        <a:xfrm>
          <a:off x="6052705" y="3551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64" name="Text Box 219">
          <a:extLst>
            <a:ext uri="{FF2B5EF4-FFF2-40B4-BE49-F238E27FC236}">
              <a16:creationId xmlns:a16="http://schemas.microsoft.com/office/drawing/2014/main" id="{ECFACD99-3021-4288-BC02-043BC574937A}"/>
            </a:ext>
          </a:extLst>
        </xdr:cNvPr>
        <xdr:cNvSpPr txBox="1">
          <a:spLocks noChangeArrowheads="1"/>
        </xdr:cNvSpPr>
      </xdr:nvSpPr>
      <xdr:spPr bwMode="auto">
        <a:xfrm>
          <a:off x="6052705" y="47313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5" name="Text Box 220">
          <a:extLst>
            <a:ext uri="{FF2B5EF4-FFF2-40B4-BE49-F238E27FC236}">
              <a16:creationId xmlns:a16="http://schemas.microsoft.com/office/drawing/2014/main" id="{DD422513-0747-47CF-8A9A-76917A88AB24}"/>
            </a:ext>
          </a:extLst>
        </xdr:cNvPr>
        <xdr:cNvSpPr txBox="1">
          <a:spLocks noChangeArrowheads="1"/>
        </xdr:cNvSpPr>
      </xdr:nvSpPr>
      <xdr:spPr bwMode="auto">
        <a:xfrm>
          <a:off x="6052705" y="6815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6" name="Text Box 221">
          <a:extLst>
            <a:ext uri="{FF2B5EF4-FFF2-40B4-BE49-F238E27FC236}">
              <a16:creationId xmlns:a16="http://schemas.microsoft.com/office/drawing/2014/main" id="{6F205312-D7F9-47B1-9067-8DB70BFF1435}"/>
            </a:ext>
          </a:extLst>
        </xdr:cNvPr>
        <xdr:cNvSpPr txBox="1">
          <a:spLocks noChangeArrowheads="1"/>
        </xdr:cNvSpPr>
      </xdr:nvSpPr>
      <xdr:spPr bwMode="auto">
        <a:xfrm>
          <a:off x="6052705" y="68406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967" name="Text Box 223">
          <a:extLst>
            <a:ext uri="{FF2B5EF4-FFF2-40B4-BE49-F238E27FC236}">
              <a16:creationId xmlns:a16="http://schemas.microsoft.com/office/drawing/2014/main" id="{9CFEC867-0004-4360-8D6F-49ED48100FA0}"/>
            </a:ext>
          </a:extLst>
        </xdr:cNvPr>
        <xdr:cNvSpPr txBox="1">
          <a:spLocks noChangeArrowheads="1"/>
        </xdr:cNvSpPr>
      </xdr:nvSpPr>
      <xdr:spPr bwMode="auto">
        <a:xfrm>
          <a:off x="6052705" y="6966238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8" name="Text Box 224">
          <a:extLst>
            <a:ext uri="{FF2B5EF4-FFF2-40B4-BE49-F238E27FC236}">
              <a16:creationId xmlns:a16="http://schemas.microsoft.com/office/drawing/2014/main" id="{530A5294-D833-402D-9C32-3E5FF083BC9C}"/>
            </a:ext>
          </a:extLst>
        </xdr:cNvPr>
        <xdr:cNvSpPr txBox="1">
          <a:spLocks noChangeArrowheads="1"/>
        </xdr:cNvSpPr>
      </xdr:nvSpPr>
      <xdr:spPr bwMode="auto">
        <a:xfrm>
          <a:off x="6052705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69" name="Text Box 225">
          <a:extLst>
            <a:ext uri="{FF2B5EF4-FFF2-40B4-BE49-F238E27FC236}">
              <a16:creationId xmlns:a16="http://schemas.microsoft.com/office/drawing/2014/main" id="{4F14CF0A-D3AA-45BB-9F1C-1CF7EB507B65}"/>
            </a:ext>
          </a:extLst>
        </xdr:cNvPr>
        <xdr:cNvSpPr txBox="1">
          <a:spLocks noChangeArrowheads="1"/>
        </xdr:cNvSpPr>
      </xdr:nvSpPr>
      <xdr:spPr bwMode="auto">
        <a:xfrm>
          <a:off x="6052705" y="7066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0" name="Text Box 226">
          <a:extLst>
            <a:ext uri="{FF2B5EF4-FFF2-40B4-BE49-F238E27FC236}">
              <a16:creationId xmlns:a16="http://schemas.microsoft.com/office/drawing/2014/main" id="{7B1CD4FF-D48F-4C50-9D8A-CA7158E728FF}"/>
            </a:ext>
          </a:extLst>
        </xdr:cNvPr>
        <xdr:cNvSpPr txBox="1">
          <a:spLocks noChangeArrowheads="1"/>
        </xdr:cNvSpPr>
      </xdr:nvSpPr>
      <xdr:spPr bwMode="auto">
        <a:xfrm>
          <a:off x="6052705" y="70917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71" name="Text Box 227">
          <a:extLst>
            <a:ext uri="{FF2B5EF4-FFF2-40B4-BE49-F238E27FC236}">
              <a16:creationId xmlns:a16="http://schemas.microsoft.com/office/drawing/2014/main" id="{5B079C41-9546-49B1-BE6E-D8635E28E0D8}"/>
            </a:ext>
          </a:extLst>
        </xdr:cNvPr>
        <xdr:cNvSpPr txBox="1">
          <a:spLocks noChangeArrowheads="1"/>
        </xdr:cNvSpPr>
      </xdr:nvSpPr>
      <xdr:spPr bwMode="auto">
        <a:xfrm>
          <a:off x="6052705" y="7167129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2" name="Text Box 228">
          <a:extLst>
            <a:ext uri="{FF2B5EF4-FFF2-40B4-BE49-F238E27FC236}">
              <a16:creationId xmlns:a16="http://schemas.microsoft.com/office/drawing/2014/main" id="{118932F8-D45D-4634-A2B0-78F9AA54ADC4}"/>
            </a:ext>
          </a:extLst>
        </xdr:cNvPr>
        <xdr:cNvSpPr txBox="1">
          <a:spLocks noChangeArrowheads="1"/>
        </xdr:cNvSpPr>
      </xdr:nvSpPr>
      <xdr:spPr bwMode="auto">
        <a:xfrm>
          <a:off x="6052705" y="71922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73" name="Text Box 229">
          <a:extLst>
            <a:ext uri="{FF2B5EF4-FFF2-40B4-BE49-F238E27FC236}">
              <a16:creationId xmlns:a16="http://schemas.microsoft.com/office/drawing/2014/main" id="{250DB196-88CE-4172-92F6-875ED8D482BD}"/>
            </a:ext>
          </a:extLst>
        </xdr:cNvPr>
        <xdr:cNvSpPr txBox="1">
          <a:spLocks noChangeArrowheads="1"/>
        </xdr:cNvSpPr>
      </xdr:nvSpPr>
      <xdr:spPr bwMode="auto">
        <a:xfrm>
          <a:off x="6052705" y="72675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4" name="Text Box 230">
          <a:extLst>
            <a:ext uri="{FF2B5EF4-FFF2-40B4-BE49-F238E27FC236}">
              <a16:creationId xmlns:a16="http://schemas.microsoft.com/office/drawing/2014/main" id="{24148E98-2D44-49F9-AA77-FB56E11ABF55}"/>
            </a:ext>
          </a:extLst>
        </xdr:cNvPr>
        <xdr:cNvSpPr txBox="1">
          <a:spLocks noChangeArrowheads="1"/>
        </xdr:cNvSpPr>
      </xdr:nvSpPr>
      <xdr:spPr bwMode="auto">
        <a:xfrm>
          <a:off x="6052705" y="7317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5" name="Text Box 231">
          <a:extLst>
            <a:ext uri="{FF2B5EF4-FFF2-40B4-BE49-F238E27FC236}">
              <a16:creationId xmlns:a16="http://schemas.microsoft.com/office/drawing/2014/main" id="{8259E84A-5D58-44E8-995F-96EAC7ACC646}"/>
            </a:ext>
          </a:extLst>
        </xdr:cNvPr>
        <xdr:cNvSpPr txBox="1">
          <a:spLocks noChangeArrowheads="1"/>
        </xdr:cNvSpPr>
      </xdr:nvSpPr>
      <xdr:spPr bwMode="auto">
        <a:xfrm>
          <a:off x="6052705" y="73680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6" name="Text Box 232">
          <a:extLst>
            <a:ext uri="{FF2B5EF4-FFF2-40B4-BE49-F238E27FC236}">
              <a16:creationId xmlns:a16="http://schemas.microsoft.com/office/drawing/2014/main" id="{64323C55-954C-49D1-831C-E426330BBDB2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77" name="Text Box 233">
          <a:extLst>
            <a:ext uri="{FF2B5EF4-FFF2-40B4-BE49-F238E27FC236}">
              <a16:creationId xmlns:a16="http://schemas.microsoft.com/office/drawing/2014/main" id="{82049BD9-7057-4A5F-BC0B-51838AB72569}"/>
            </a:ext>
          </a:extLst>
        </xdr:cNvPr>
        <xdr:cNvSpPr txBox="1">
          <a:spLocks noChangeArrowheads="1"/>
        </xdr:cNvSpPr>
      </xdr:nvSpPr>
      <xdr:spPr bwMode="auto">
        <a:xfrm>
          <a:off x="6052705" y="75940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2978" name="Text Box 234">
          <a:extLst>
            <a:ext uri="{FF2B5EF4-FFF2-40B4-BE49-F238E27FC236}">
              <a16:creationId xmlns:a16="http://schemas.microsoft.com/office/drawing/2014/main" id="{49CFB1BE-F73B-4511-B64F-C5D86EAA5F26}"/>
            </a:ext>
          </a:extLst>
        </xdr:cNvPr>
        <xdr:cNvSpPr txBox="1">
          <a:spLocks noChangeArrowheads="1"/>
        </xdr:cNvSpPr>
      </xdr:nvSpPr>
      <xdr:spPr bwMode="auto">
        <a:xfrm>
          <a:off x="6052705" y="837247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79" name="Text Box 235">
          <a:extLst>
            <a:ext uri="{FF2B5EF4-FFF2-40B4-BE49-F238E27FC236}">
              <a16:creationId xmlns:a16="http://schemas.microsoft.com/office/drawing/2014/main" id="{CC216932-A949-46F2-ACA0-631E23976CE7}"/>
            </a:ext>
          </a:extLst>
        </xdr:cNvPr>
        <xdr:cNvSpPr txBox="1">
          <a:spLocks noChangeArrowheads="1"/>
        </xdr:cNvSpPr>
      </xdr:nvSpPr>
      <xdr:spPr bwMode="auto">
        <a:xfrm>
          <a:off x="6052705" y="18686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0" name="Text Box 236">
          <a:extLst>
            <a:ext uri="{FF2B5EF4-FFF2-40B4-BE49-F238E27FC236}">
              <a16:creationId xmlns:a16="http://schemas.microsoft.com/office/drawing/2014/main" id="{05EDC0B4-212F-4319-BCC9-927885B1E011}"/>
            </a:ext>
          </a:extLst>
        </xdr:cNvPr>
        <xdr:cNvSpPr txBox="1">
          <a:spLocks noChangeArrowheads="1"/>
        </xdr:cNvSpPr>
      </xdr:nvSpPr>
      <xdr:spPr bwMode="auto">
        <a:xfrm>
          <a:off x="6052705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1" name="Text Box 237">
          <a:extLst>
            <a:ext uri="{FF2B5EF4-FFF2-40B4-BE49-F238E27FC236}">
              <a16:creationId xmlns:a16="http://schemas.microsoft.com/office/drawing/2014/main" id="{2D6CDAF3-FB9E-4839-B1AB-C8100D07ADC4}"/>
            </a:ext>
          </a:extLst>
        </xdr:cNvPr>
        <xdr:cNvSpPr txBox="1">
          <a:spLocks noChangeArrowheads="1"/>
        </xdr:cNvSpPr>
      </xdr:nvSpPr>
      <xdr:spPr bwMode="auto">
        <a:xfrm>
          <a:off x="6052705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82" name="Text Box 238">
          <a:extLst>
            <a:ext uri="{FF2B5EF4-FFF2-40B4-BE49-F238E27FC236}">
              <a16:creationId xmlns:a16="http://schemas.microsoft.com/office/drawing/2014/main" id="{FD20E674-EEC9-4295-A1C9-078F0366B2F4}"/>
            </a:ext>
          </a:extLst>
        </xdr:cNvPr>
        <xdr:cNvSpPr txBox="1">
          <a:spLocks noChangeArrowheads="1"/>
        </xdr:cNvSpPr>
      </xdr:nvSpPr>
      <xdr:spPr bwMode="auto">
        <a:xfrm>
          <a:off x="6052705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83" name="Text Box 239">
          <a:extLst>
            <a:ext uri="{FF2B5EF4-FFF2-40B4-BE49-F238E27FC236}">
              <a16:creationId xmlns:a16="http://schemas.microsoft.com/office/drawing/2014/main" id="{7098BC67-F7DE-4994-8FD3-17FEDA31581D}"/>
            </a:ext>
          </a:extLst>
        </xdr:cNvPr>
        <xdr:cNvSpPr txBox="1">
          <a:spLocks noChangeArrowheads="1"/>
        </xdr:cNvSpPr>
      </xdr:nvSpPr>
      <xdr:spPr bwMode="auto">
        <a:xfrm>
          <a:off x="6052705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4" name="Text Box 240">
          <a:extLst>
            <a:ext uri="{FF2B5EF4-FFF2-40B4-BE49-F238E27FC236}">
              <a16:creationId xmlns:a16="http://schemas.microsoft.com/office/drawing/2014/main" id="{BA2A300A-6C1D-49A7-9647-10FA6498C085}"/>
            </a:ext>
          </a:extLst>
        </xdr:cNvPr>
        <xdr:cNvSpPr txBox="1">
          <a:spLocks noChangeArrowheads="1"/>
        </xdr:cNvSpPr>
      </xdr:nvSpPr>
      <xdr:spPr bwMode="auto">
        <a:xfrm>
          <a:off x="6052705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5" name="Text Box 241">
          <a:extLst>
            <a:ext uri="{FF2B5EF4-FFF2-40B4-BE49-F238E27FC236}">
              <a16:creationId xmlns:a16="http://schemas.microsoft.com/office/drawing/2014/main" id="{8BF9F9DF-FE8D-419C-84A7-72EC1029E8D2}"/>
            </a:ext>
          </a:extLst>
        </xdr:cNvPr>
        <xdr:cNvSpPr txBox="1">
          <a:spLocks noChangeArrowheads="1"/>
        </xdr:cNvSpPr>
      </xdr:nvSpPr>
      <xdr:spPr bwMode="auto">
        <a:xfrm>
          <a:off x="6052705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86" name="Text Box 242">
          <a:extLst>
            <a:ext uri="{FF2B5EF4-FFF2-40B4-BE49-F238E27FC236}">
              <a16:creationId xmlns:a16="http://schemas.microsoft.com/office/drawing/2014/main" id="{307BEF1F-21EC-465F-B1BE-CCEB8FDB81E1}"/>
            </a:ext>
          </a:extLst>
        </xdr:cNvPr>
        <xdr:cNvSpPr txBox="1">
          <a:spLocks noChangeArrowheads="1"/>
        </xdr:cNvSpPr>
      </xdr:nvSpPr>
      <xdr:spPr bwMode="auto">
        <a:xfrm>
          <a:off x="6052705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87" name="Text Box 243">
          <a:extLst>
            <a:ext uri="{FF2B5EF4-FFF2-40B4-BE49-F238E27FC236}">
              <a16:creationId xmlns:a16="http://schemas.microsoft.com/office/drawing/2014/main" id="{5AE0F085-FF6F-4760-AC35-8399EF9E6C54}"/>
            </a:ext>
          </a:extLst>
        </xdr:cNvPr>
        <xdr:cNvSpPr txBox="1">
          <a:spLocks noChangeArrowheads="1"/>
        </xdr:cNvSpPr>
      </xdr:nvSpPr>
      <xdr:spPr bwMode="auto">
        <a:xfrm>
          <a:off x="6052705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8" name="Text Box 244">
          <a:extLst>
            <a:ext uri="{FF2B5EF4-FFF2-40B4-BE49-F238E27FC236}">
              <a16:creationId xmlns:a16="http://schemas.microsoft.com/office/drawing/2014/main" id="{4F6CA470-1085-4994-A919-CE9634135EB4}"/>
            </a:ext>
          </a:extLst>
        </xdr:cNvPr>
        <xdr:cNvSpPr txBox="1">
          <a:spLocks noChangeArrowheads="1"/>
        </xdr:cNvSpPr>
      </xdr:nvSpPr>
      <xdr:spPr bwMode="auto">
        <a:xfrm>
          <a:off x="6052705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9" name="Text Box 245">
          <a:extLst>
            <a:ext uri="{FF2B5EF4-FFF2-40B4-BE49-F238E27FC236}">
              <a16:creationId xmlns:a16="http://schemas.microsoft.com/office/drawing/2014/main" id="{598A0684-072E-40E8-97D7-EF9939D7C899}"/>
            </a:ext>
          </a:extLst>
        </xdr:cNvPr>
        <xdr:cNvSpPr txBox="1">
          <a:spLocks noChangeArrowheads="1"/>
        </xdr:cNvSpPr>
      </xdr:nvSpPr>
      <xdr:spPr bwMode="auto">
        <a:xfrm>
          <a:off x="6052705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0" name="Text Box 246">
          <a:extLst>
            <a:ext uri="{FF2B5EF4-FFF2-40B4-BE49-F238E27FC236}">
              <a16:creationId xmlns:a16="http://schemas.microsoft.com/office/drawing/2014/main" id="{2C2069BB-3B4E-4AB9-AE1F-69FB27E20E11}"/>
            </a:ext>
          </a:extLst>
        </xdr:cNvPr>
        <xdr:cNvSpPr txBox="1">
          <a:spLocks noChangeArrowheads="1"/>
        </xdr:cNvSpPr>
      </xdr:nvSpPr>
      <xdr:spPr bwMode="auto">
        <a:xfrm>
          <a:off x="6052705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1" name="Text Box 247">
          <a:extLst>
            <a:ext uri="{FF2B5EF4-FFF2-40B4-BE49-F238E27FC236}">
              <a16:creationId xmlns:a16="http://schemas.microsoft.com/office/drawing/2014/main" id="{1D1E44AC-E19A-4119-8AC8-18B1008D7F02}"/>
            </a:ext>
          </a:extLst>
        </xdr:cNvPr>
        <xdr:cNvSpPr txBox="1">
          <a:spLocks noChangeArrowheads="1"/>
        </xdr:cNvSpPr>
      </xdr:nvSpPr>
      <xdr:spPr bwMode="auto">
        <a:xfrm>
          <a:off x="6052705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2" name="Text Box 248">
          <a:extLst>
            <a:ext uri="{FF2B5EF4-FFF2-40B4-BE49-F238E27FC236}">
              <a16:creationId xmlns:a16="http://schemas.microsoft.com/office/drawing/2014/main" id="{B4181F6C-78EA-41AA-9B94-25A04778A98C}"/>
            </a:ext>
          </a:extLst>
        </xdr:cNvPr>
        <xdr:cNvSpPr txBox="1">
          <a:spLocks noChangeArrowheads="1"/>
        </xdr:cNvSpPr>
      </xdr:nvSpPr>
      <xdr:spPr bwMode="auto">
        <a:xfrm>
          <a:off x="6052705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3" name="Text Box 249">
          <a:extLst>
            <a:ext uri="{FF2B5EF4-FFF2-40B4-BE49-F238E27FC236}">
              <a16:creationId xmlns:a16="http://schemas.microsoft.com/office/drawing/2014/main" id="{75C9B93C-BAA1-425C-8CE8-90C601F23573}"/>
            </a:ext>
          </a:extLst>
        </xdr:cNvPr>
        <xdr:cNvSpPr txBox="1">
          <a:spLocks noChangeArrowheads="1"/>
        </xdr:cNvSpPr>
      </xdr:nvSpPr>
      <xdr:spPr bwMode="auto">
        <a:xfrm>
          <a:off x="6052705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4" name="Text Box 250">
          <a:extLst>
            <a:ext uri="{FF2B5EF4-FFF2-40B4-BE49-F238E27FC236}">
              <a16:creationId xmlns:a16="http://schemas.microsoft.com/office/drawing/2014/main" id="{05073138-AC87-4A51-BDA7-0732F4C6CD8A}"/>
            </a:ext>
          </a:extLst>
        </xdr:cNvPr>
        <xdr:cNvSpPr txBox="1">
          <a:spLocks noChangeArrowheads="1"/>
        </xdr:cNvSpPr>
      </xdr:nvSpPr>
      <xdr:spPr bwMode="auto">
        <a:xfrm>
          <a:off x="6052705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5" name="Text Box 251">
          <a:extLst>
            <a:ext uri="{FF2B5EF4-FFF2-40B4-BE49-F238E27FC236}">
              <a16:creationId xmlns:a16="http://schemas.microsoft.com/office/drawing/2014/main" id="{CBCAD674-DE0D-4D9E-8407-19B9E6500F09}"/>
            </a:ext>
          </a:extLst>
        </xdr:cNvPr>
        <xdr:cNvSpPr txBox="1">
          <a:spLocks noChangeArrowheads="1"/>
        </xdr:cNvSpPr>
      </xdr:nvSpPr>
      <xdr:spPr bwMode="auto">
        <a:xfrm>
          <a:off x="6052705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6" name="Text Box 252">
          <a:extLst>
            <a:ext uri="{FF2B5EF4-FFF2-40B4-BE49-F238E27FC236}">
              <a16:creationId xmlns:a16="http://schemas.microsoft.com/office/drawing/2014/main" id="{BA6299D6-62BE-431C-9BAF-FC8C1EA08E24}"/>
            </a:ext>
          </a:extLst>
        </xdr:cNvPr>
        <xdr:cNvSpPr txBox="1">
          <a:spLocks noChangeArrowheads="1"/>
        </xdr:cNvSpPr>
      </xdr:nvSpPr>
      <xdr:spPr bwMode="auto">
        <a:xfrm>
          <a:off x="6052705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7" name="Text Box 253">
          <a:extLst>
            <a:ext uri="{FF2B5EF4-FFF2-40B4-BE49-F238E27FC236}">
              <a16:creationId xmlns:a16="http://schemas.microsoft.com/office/drawing/2014/main" id="{EBB2F685-C64A-4D91-807B-C464D6D0F122}"/>
            </a:ext>
          </a:extLst>
        </xdr:cNvPr>
        <xdr:cNvSpPr txBox="1">
          <a:spLocks noChangeArrowheads="1"/>
        </xdr:cNvSpPr>
      </xdr:nvSpPr>
      <xdr:spPr bwMode="auto">
        <a:xfrm>
          <a:off x="6052705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8" name="Text Box 254">
          <a:extLst>
            <a:ext uri="{FF2B5EF4-FFF2-40B4-BE49-F238E27FC236}">
              <a16:creationId xmlns:a16="http://schemas.microsoft.com/office/drawing/2014/main" id="{1A20FA68-9E99-46A2-911F-1A3855B294A5}"/>
            </a:ext>
          </a:extLst>
        </xdr:cNvPr>
        <xdr:cNvSpPr txBox="1">
          <a:spLocks noChangeArrowheads="1"/>
        </xdr:cNvSpPr>
      </xdr:nvSpPr>
      <xdr:spPr bwMode="auto">
        <a:xfrm>
          <a:off x="6052705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9" name="Text Box 255">
          <a:extLst>
            <a:ext uri="{FF2B5EF4-FFF2-40B4-BE49-F238E27FC236}">
              <a16:creationId xmlns:a16="http://schemas.microsoft.com/office/drawing/2014/main" id="{0C21A387-15CF-4CA4-BADD-392E30BBCB70}"/>
            </a:ext>
          </a:extLst>
        </xdr:cNvPr>
        <xdr:cNvSpPr txBox="1">
          <a:spLocks noChangeArrowheads="1"/>
        </xdr:cNvSpPr>
      </xdr:nvSpPr>
      <xdr:spPr bwMode="auto">
        <a:xfrm>
          <a:off x="6052705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0" name="Text Box 256">
          <a:extLst>
            <a:ext uri="{FF2B5EF4-FFF2-40B4-BE49-F238E27FC236}">
              <a16:creationId xmlns:a16="http://schemas.microsoft.com/office/drawing/2014/main" id="{06D93F4B-1B02-48DE-B5F2-13DDEF6800E5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1" name="Text Box 257">
          <a:extLst>
            <a:ext uri="{FF2B5EF4-FFF2-40B4-BE49-F238E27FC236}">
              <a16:creationId xmlns:a16="http://schemas.microsoft.com/office/drawing/2014/main" id="{98A08191-198A-471F-BBD1-5D785FE3EE0B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02" name="Text Box 258">
          <a:extLst>
            <a:ext uri="{FF2B5EF4-FFF2-40B4-BE49-F238E27FC236}">
              <a16:creationId xmlns:a16="http://schemas.microsoft.com/office/drawing/2014/main" id="{366712A6-8935-4BFA-A3B2-24B59AC8E334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03" name="Text Box 259">
          <a:extLst>
            <a:ext uri="{FF2B5EF4-FFF2-40B4-BE49-F238E27FC236}">
              <a16:creationId xmlns:a16="http://schemas.microsoft.com/office/drawing/2014/main" id="{37A1141C-3A3B-48A6-9BAF-279028B5B16B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4" name="Text Box 260">
          <a:extLst>
            <a:ext uri="{FF2B5EF4-FFF2-40B4-BE49-F238E27FC236}">
              <a16:creationId xmlns:a16="http://schemas.microsoft.com/office/drawing/2014/main" id="{E8EF3FAF-18C6-44EF-B999-69C3EC7C9305}"/>
            </a:ext>
          </a:extLst>
        </xdr:cNvPr>
        <xdr:cNvSpPr txBox="1">
          <a:spLocks noChangeArrowheads="1"/>
        </xdr:cNvSpPr>
      </xdr:nvSpPr>
      <xdr:spPr bwMode="auto">
        <a:xfrm>
          <a:off x="6052705" y="679045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5" name="Text Box 261">
          <a:extLst>
            <a:ext uri="{FF2B5EF4-FFF2-40B4-BE49-F238E27FC236}">
              <a16:creationId xmlns:a16="http://schemas.microsoft.com/office/drawing/2014/main" id="{7C1E0928-0161-4561-9443-C5C4C1D74472}"/>
            </a:ext>
          </a:extLst>
        </xdr:cNvPr>
        <xdr:cNvSpPr txBox="1">
          <a:spLocks noChangeArrowheads="1"/>
        </xdr:cNvSpPr>
      </xdr:nvSpPr>
      <xdr:spPr bwMode="auto">
        <a:xfrm>
          <a:off x="6052705" y="68657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6" name="Text Box 262">
          <a:extLst>
            <a:ext uri="{FF2B5EF4-FFF2-40B4-BE49-F238E27FC236}">
              <a16:creationId xmlns:a16="http://schemas.microsoft.com/office/drawing/2014/main" id="{1EED09A2-C690-4069-BB98-2D89AFD105B5}"/>
            </a:ext>
          </a:extLst>
        </xdr:cNvPr>
        <xdr:cNvSpPr txBox="1">
          <a:spLocks noChangeArrowheads="1"/>
        </xdr:cNvSpPr>
      </xdr:nvSpPr>
      <xdr:spPr bwMode="auto">
        <a:xfrm>
          <a:off x="6052705" y="68657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07" name="Text Box 263">
          <a:extLst>
            <a:ext uri="{FF2B5EF4-FFF2-40B4-BE49-F238E27FC236}">
              <a16:creationId xmlns:a16="http://schemas.microsoft.com/office/drawing/2014/main" id="{83A31FD8-0811-4340-A7BB-B33B7AAE1D8D}"/>
            </a:ext>
          </a:extLst>
        </xdr:cNvPr>
        <xdr:cNvSpPr txBox="1">
          <a:spLocks noChangeArrowheads="1"/>
        </xdr:cNvSpPr>
      </xdr:nvSpPr>
      <xdr:spPr bwMode="auto">
        <a:xfrm>
          <a:off x="6052705" y="68909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3008" name="Text Box 265">
          <a:extLst>
            <a:ext uri="{FF2B5EF4-FFF2-40B4-BE49-F238E27FC236}">
              <a16:creationId xmlns:a16="http://schemas.microsoft.com/office/drawing/2014/main" id="{38816986-5E5A-4ABC-8D0D-D847AC957A96}"/>
            </a:ext>
          </a:extLst>
        </xdr:cNvPr>
        <xdr:cNvSpPr txBox="1">
          <a:spLocks noChangeArrowheads="1"/>
        </xdr:cNvSpPr>
      </xdr:nvSpPr>
      <xdr:spPr bwMode="auto">
        <a:xfrm>
          <a:off x="6052705" y="69411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3009" name="Text Box 266">
          <a:extLst>
            <a:ext uri="{FF2B5EF4-FFF2-40B4-BE49-F238E27FC236}">
              <a16:creationId xmlns:a16="http://schemas.microsoft.com/office/drawing/2014/main" id="{5E0C5310-A684-493A-A067-CCC1CB3B2305}"/>
            </a:ext>
          </a:extLst>
        </xdr:cNvPr>
        <xdr:cNvSpPr txBox="1">
          <a:spLocks noChangeArrowheads="1"/>
        </xdr:cNvSpPr>
      </xdr:nvSpPr>
      <xdr:spPr bwMode="auto">
        <a:xfrm>
          <a:off x="6052705" y="69411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10" name="Text Box 267">
          <a:extLst>
            <a:ext uri="{FF2B5EF4-FFF2-40B4-BE49-F238E27FC236}">
              <a16:creationId xmlns:a16="http://schemas.microsoft.com/office/drawing/2014/main" id="{DE1191A8-4AF6-444C-BCE3-79C877BE30EF}"/>
            </a:ext>
          </a:extLst>
        </xdr:cNvPr>
        <xdr:cNvSpPr txBox="1">
          <a:spLocks noChangeArrowheads="1"/>
        </xdr:cNvSpPr>
      </xdr:nvSpPr>
      <xdr:spPr bwMode="auto">
        <a:xfrm>
          <a:off x="6052705" y="69913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11" name="Text Box 268">
          <a:extLst>
            <a:ext uri="{FF2B5EF4-FFF2-40B4-BE49-F238E27FC236}">
              <a16:creationId xmlns:a16="http://schemas.microsoft.com/office/drawing/2014/main" id="{0A9D1C14-A352-4895-A1AC-6D5F9712FAA4}"/>
            </a:ext>
          </a:extLst>
        </xdr:cNvPr>
        <xdr:cNvSpPr txBox="1">
          <a:spLocks noChangeArrowheads="1"/>
        </xdr:cNvSpPr>
      </xdr:nvSpPr>
      <xdr:spPr bwMode="auto">
        <a:xfrm>
          <a:off x="6052705" y="69913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2" name="Text Box 269">
          <a:extLst>
            <a:ext uri="{FF2B5EF4-FFF2-40B4-BE49-F238E27FC236}">
              <a16:creationId xmlns:a16="http://schemas.microsoft.com/office/drawing/2014/main" id="{B672F3F6-41DA-47F7-A602-A23469D4BEDC}"/>
            </a:ext>
          </a:extLst>
        </xdr:cNvPr>
        <xdr:cNvSpPr txBox="1">
          <a:spLocks noChangeArrowheads="1"/>
        </xdr:cNvSpPr>
      </xdr:nvSpPr>
      <xdr:spPr bwMode="auto">
        <a:xfrm>
          <a:off x="6052705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3" name="Text Box 270">
          <a:extLst>
            <a:ext uri="{FF2B5EF4-FFF2-40B4-BE49-F238E27FC236}">
              <a16:creationId xmlns:a16="http://schemas.microsoft.com/office/drawing/2014/main" id="{52D97DBA-820C-485C-9535-25839A106AC5}"/>
            </a:ext>
          </a:extLst>
        </xdr:cNvPr>
        <xdr:cNvSpPr txBox="1">
          <a:spLocks noChangeArrowheads="1"/>
        </xdr:cNvSpPr>
      </xdr:nvSpPr>
      <xdr:spPr bwMode="auto">
        <a:xfrm>
          <a:off x="6052705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4" name="Text Box 271">
          <a:extLst>
            <a:ext uri="{FF2B5EF4-FFF2-40B4-BE49-F238E27FC236}">
              <a16:creationId xmlns:a16="http://schemas.microsoft.com/office/drawing/2014/main" id="{C463CFF5-8A1F-4469-B43C-BB22583B85C1}"/>
            </a:ext>
          </a:extLst>
        </xdr:cNvPr>
        <xdr:cNvSpPr txBox="1">
          <a:spLocks noChangeArrowheads="1"/>
        </xdr:cNvSpPr>
      </xdr:nvSpPr>
      <xdr:spPr bwMode="auto">
        <a:xfrm>
          <a:off x="6052705" y="71169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5" name="Text Box 272">
          <a:extLst>
            <a:ext uri="{FF2B5EF4-FFF2-40B4-BE49-F238E27FC236}">
              <a16:creationId xmlns:a16="http://schemas.microsoft.com/office/drawing/2014/main" id="{E0E64848-E332-4A95-944C-2CBA4A341D50}"/>
            </a:ext>
          </a:extLst>
        </xdr:cNvPr>
        <xdr:cNvSpPr txBox="1">
          <a:spLocks noChangeArrowheads="1"/>
        </xdr:cNvSpPr>
      </xdr:nvSpPr>
      <xdr:spPr bwMode="auto">
        <a:xfrm>
          <a:off x="6052705" y="71169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6" name="Text Box 273">
          <a:extLst>
            <a:ext uri="{FF2B5EF4-FFF2-40B4-BE49-F238E27FC236}">
              <a16:creationId xmlns:a16="http://schemas.microsoft.com/office/drawing/2014/main" id="{A91ADB9B-2151-4D3A-AAEA-F6C7FFEB89C9}"/>
            </a:ext>
          </a:extLst>
        </xdr:cNvPr>
        <xdr:cNvSpPr txBox="1">
          <a:spLocks noChangeArrowheads="1"/>
        </xdr:cNvSpPr>
      </xdr:nvSpPr>
      <xdr:spPr bwMode="auto">
        <a:xfrm>
          <a:off x="6052705" y="71420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7" name="Text Box 275">
          <a:extLst>
            <a:ext uri="{FF2B5EF4-FFF2-40B4-BE49-F238E27FC236}">
              <a16:creationId xmlns:a16="http://schemas.microsoft.com/office/drawing/2014/main" id="{1B9E65CE-BF09-4B56-978C-E3CDAA52E6F7}"/>
            </a:ext>
          </a:extLst>
        </xdr:cNvPr>
        <xdr:cNvSpPr txBox="1">
          <a:spLocks noChangeArrowheads="1"/>
        </xdr:cNvSpPr>
      </xdr:nvSpPr>
      <xdr:spPr bwMode="auto">
        <a:xfrm>
          <a:off x="6052705" y="72173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8" name="Text Box 276">
          <a:extLst>
            <a:ext uri="{FF2B5EF4-FFF2-40B4-BE49-F238E27FC236}">
              <a16:creationId xmlns:a16="http://schemas.microsoft.com/office/drawing/2014/main" id="{E49F93BA-AE33-4710-BE2A-A1C37C58D563}"/>
            </a:ext>
          </a:extLst>
        </xdr:cNvPr>
        <xdr:cNvSpPr txBox="1">
          <a:spLocks noChangeArrowheads="1"/>
        </xdr:cNvSpPr>
      </xdr:nvSpPr>
      <xdr:spPr bwMode="auto">
        <a:xfrm>
          <a:off x="6052705" y="72173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9" name="Text Box 277">
          <a:extLst>
            <a:ext uri="{FF2B5EF4-FFF2-40B4-BE49-F238E27FC236}">
              <a16:creationId xmlns:a16="http://schemas.microsoft.com/office/drawing/2014/main" id="{89D581FF-375C-4CB4-9B2E-756F474155CD}"/>
            </a:ext>
          </a:extLst>
        </xdr:cNvPr>
        <xdr:cNvSpPr txBox="1">
          <a:spLocks noChangeArrowheads="1"/>
        </xdr:cNvSpPr>
      </xdr:nvSpPr>
      <xdr:spPr bwMode="auto">
        <a:xfrm>
          <a:off x="6052705" y="72424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0" name="Text Box 278">
          <a:extLst>
            <a:ext uri="{FF2B5EF4-FFF2-40B4-BE49-F238E27FC236}">
              <a16:creationId xmlns:a16="http://schemas.microsoft.com/office/drawing/2014/main" id="{09BAE6A4-DF42-4A6D-927A-F108F2E16EFA}"/>
            </a:ext>
          </a:extLst>
        </xdr:cNvPr>
        <xdr:cNvSpPr txBox="1">
          <a:spLocks noChangeArrowheads="1"/>
        </xdr:cNvSpPr>
      </xdr:nvSpPr>
      <xdr:spPr bwMode="auto">
        <a:xfrm>
          <a:off x="6052705" y="72424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1" name="Text Box 279">
          <a:extLst>
            <a:ext uri="{FF2B5EF4-FFF2-40B4-BE49-F238E27FC236}">
              <a16:creationId xmlns:a16="http://schemas.microsoft.com/office/drawing/2014/main" id="{DF1FC74E-C977-439F-A865-1F9C3EF65024}"/>
            </a:ext>
          </a:extLst>
        </xdr:cNvPr>
        <xdr:cNvSpPr txBox="1">
          <a:spLocks noChangeArrowheads="1"/>
        </xdr:cNvSpPr>
      </xdr:nvSpPr>
      <xdr:spPr bwMode="auto">
        <a:xfrm>
          <a:off x="6052705" y="72926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2" name="Text Box 280">
          <a:extLst>
            <a:ext uri="{FF2B5EF4-FFF2-40B4-BE49-F238E27FC236}">
              <a16:creationId xmlns:a16="http://schemas.microsoft.com/office/drawing/2014/main" id="{3691A54F-0FAD-4E8C-ABB2-7523768875D2}"/>
            </a:ext>
          </a:extLst>
        </xdr:cNvPr>
        <xdr:cNvSpPr txBox="1">
          <a:spLocks noChangeArrowheads="1"/>
        </xdr:cNvSpPr>
      </xdr:nvSpPr>
      <xdr:spPr bwMode="auto">
        <a:xfrm>
          <a:off x="6052705" y="72926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23" name="Text Box 281">
          <a:extLst>
            <a:ext uri="{FF2B5EF4-FFF2-40B4-BE49-F238E27FC236}">
              <a16:creationId xmlns:a16="http://schemas.microsoft.com/office/drawing/2014/main" id="{A79BF23F-9523-4294-BFDE-03C45709A54D}"/>
            </a:ext>
          </a:extLst>
        </xdr:cNvPr>
        <xdr:cNvSpPr txBox="1">
          <a:spLocks noChangeArrowheads="1"/>
        </xdr:cNvSpPr>
      </xdr:nvSpPr>
      <xdr:spPr bwMode="auto">
        <a:xfrm>
          <a:off x="6052705" y="73429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24" name="Text Box 282">
          <a:extLst>
            <a:ext uri="{FF2B5EF4-FFF2-40B4-BE49-F238E27FC236}">
              <a16:creationId xmlns:a16="http://schemas.microsoft.com/office/drawing/2014/main" id="{A2234D6C-6918-4474-AFFE-38987DE6DE46}"/>
            </a:ext>
          </a:extLst>
        </xdr:cNvPr>
        <xdr:cNvSpPr txBox="1">
          <a:spLocks noChangeArrowheads="1"/>
        </xdr:cNvSpPr>
      </xdr:nvSpPr>
      <xdr:spPr bwMode="auto">
        <a:xfrm>
          <a:off x="6052705" y="73429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5" name="Text Box 283">
          <a:extLst>
            <a:ext uri="{FF2B5EF4-FFF2-40B4-BE49-F238E27FC236}">
              <a16:creationId xmlns:a16="http://schemas.microsoft.com/office/drawing/2014/main" id="{787F47C0-B921-452C-B1A2-397299F158E8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6" name="Text Box 284">
          <a:extLst>
            <a:ext uri="{FF2B5EF4-FFF2-40B4-BE49-F238E27FC236}">
              <a16:creationId xmlns:a16="http://schemas.microsoft.com/office/drawing/2014/main" id="{46032F10-D6EB-4E1A-93A7-DAC35502D26F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7" name="Text Box 285">
          <a:extLst>
            <a:ext uri="{FF2B5EF4-FFF2-40B4-BE49-F238E27FC236}">
              <a16:creationId xmlns:a16="http://schemas.microsoft.com/office/drawing/2014/main" id="{DAE75286-ECE0-4A20-BA70-54948BED9386}"/>
            </a:ext>
          </a:extLst>
        </xdr:cNvPr>
        <xdr:cNvSpPr txBox="1">
          <a:spLocks noChangeArrowheads="1"/>
        </xdr:cNvSpPr>
      </xdr:nvSpPr>
      <xdr:spPr bwMode="auto">
        <a:xfrm>
          <a:off x="6052705" y="8673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8" name="Text Box 286">
          <a:extLst>
            <a:ext uri="{FF2B5EF4-FFF2-40B4-BE49-F238E27FC236}">
              <a16:creationId xmlns:a16="http://schemas.microsoft.com/office/drawing/2014/main" id="{D13D3CCC-2979-4C1D-9B87-D116B00517CD}"/>
            </a:ext>
          </a:extLst>
        </xdr:cNvPr>
        <xdr:cNvSpPr txBox="1">
          <a:spLocks noChangeArrowheads="1"/>
        </xdr:cNvSpPr>
      </xdr:nvSpPr>
      <xdr:spPr bwMode="auto">
        <a:xfrm>
          <a:off x="6052705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9" name="Text Box 287">
          <a:extLst>
            <a:ext uri="{FF2B5EF4-FFF2-40B4-BE49-F238E27FC236}">
              <a16:creationId xmlns:a16="http://schemas.microsoft.com/office/drawing/2014/main" id="{19029C35-D9F6-4552-94F1-745337B01B02}"/>
            </a:ext>
          </a:extLst>
        </xdr:cNvPr>
        <xdr:cNvSpPr txBox="1">
          <a:spLocks noChangeArrowheads="1"/>
        </xdr:cNvSpPr>
      </xdr:nvSpPr>
      <xdr:spPr bwMode="auto">
        <a:xfrm>
          <a:off x="6052705" y="109087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0" name="Text Box 288">
          <a:extLst>
            <a:ext uri="{FF2B5EF4-FFF2-40B4-BE49-F238E27FC236}">
              <a16:creationId xmlns:a16="http://schemas.microsoft.com/office/drawing/2014/main" id="{5127F70B-0D8A-439D-A830-F0A4D4699E97}"/>
            </a:ext>
          </a:extLst>
        </xdr:cNvPr>
        <xdr:cNvSpPr txBox="1">
          <a:spLocks noChangeArrowheads="1"/>
        </xdr:cNvSpPr>
      </xdr:nvSpPr>
      <xdr:spPr bwMode="auto">
        <a:xfrm>
          <a:off x="6052705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1" name="Text Box 289">
          <a:extLst>
            <a:ext uri="{FF2B5EF4-FFF2-40B4-BE49-F238E27FC236}">
              <a16:creationId xmlns:a16="http://schemas.microsoft.com/office/drawing/2014/main" id="{FC0A5668-C7D1-4C07-9884-927C83E340BD}"/>
            </a:ext>
          </a:extLst>
        </xdr:cNvPr>
        <xdr:cNvSpPr txBox="1">
          <a:spLocks noChangeArrowheads="1"/>
        </xdr:cNvSpPr>
      </xdr:nvSpPr>
      <xdr:spPr bwMode="auto">
        <a:xfrm>
          <a:off x="6052705" y="108836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2" name="Text Box 290">
          <a:extLst>
            <a:ext uri="{FF2B5EF4-FFF2-40B4-BE49-F238E27FC236}">
              <a16:creationId xmlns:a16="http://schemas.microsoft.com/office/drawing/2014/main" id="{92200742-5EA5-4D06-8499-533E697047D7}"/>
            </a:ext>
          </a:extLst>
        </xdr:cNvPr>
        <xdr:cNvSpPr txBox="1">
          <a:spLocks noChangeArrowheads="1"/>
        </xdr:cNvSpPr>
      </xdr:nvSpPr>
      <xdr:spPr bwMode="auto">
        <a:xfrm>
          <a:off x="6052705" y="8673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3" name="Text Box 291">
          <a:extLst>
            <a:ext uri="{FF2B5EF4-FFF2-40B4-BE49-F238E27FC236}">
              <a16:creationId xmlns:a16="http://schemas.microsoft.com/office/drawing/2014/main" id="{98C30D26-F448-4E3F-99B3-96558B28883A}"/>
            </a:ext>
          </a:extLst>
        </xdr:cNvPr>
        <xdr:cNvSpPr txBox="1">
          <a:spLocks noChangeArrowheads="1"/>
        </xdr:cNvSpPr>
      </xdr:nvSpPr>
      <xdr:spPr bwMode="auto">
        <a:xfrm>
          <a:off x="6052705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4" name="Text Box 292">
          <a:extLst>
            <a:ext uri="{FF2B5EF4-FFF2-40B4-BE49-F238E27FC236}">
              <a16:creationId xmlns:a16="http://schemas.microsoft.com/office/drawing/2014/main" id="{57107129-E69F-460A-85B1-A08618908AEC}"/>
            </a:ext>
          </a:extLst>
        </xdr:cNvPr>
        <xdr:cNvSpPr txBox="1">
          <a:spLocks noChangeArrowheads="1"/>
        </xdr:cNvSpPr>
      </xdr:nvSpPr>
      <xdr:spPr bwMode="auto">
        <a:xfrm>
          <a:off x="6052705" y="109087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5" name="Text Box 293">
          <a:extLst>
            <a:ext uri="{FF2B5EF4-FFF2-40B4-BE49-F238E27FC236}">
              <a16:creationId xmlns:a16="http://schemas.microsoft.com/office/drawing/2014/main" id="{E6B0551B-F30D-437D-B0A7-B70DD7ED6AD7}"/>
            </a:ext>
          </a:extLst>
        </xdr:cNvPr>
        <xdr:cNvSpPr txBox="1">
          <a:spLocks noChangeArrowheads="1"/>
        </xdr:cNvSpPr>
      </xdr:nvSpPr>
      <xdr:spPr bwMode="auto">
        <a:xfrm>
          <a:off x="6052705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6" name="Text Box 294">
          <a:extLst>
            <a:ext uri="{FF2B5EF4-FFF2-40B4-BE49-F238E27FC236}">
              <a16:creationId xmlns:a16="http://schemas.microsoft.com/office/drawing/2014/main" id="{67CF0EB8-AC83-49D1-867D-9C62FBED9782}"/>
            </a:ext>
          </a:extLst>
        </xdr:cNvPr>
        <xdr:cNvSpPr txBox="1">
          <a:spLocks noChangeArrowheads="1"/>
        </xdr:cNvSpPr>
      </xdr:nvSpPr>
      <xdr:spPr bwMode="auto">
        <a:xfrm>
          <a:off x="6052705" y="108836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7" name="Text Box 295">
          <a:extLst>
            <a:ext uri="{FF2B5EF4-FFF2-40B4-BE49-F238E27FC236}">
              <a16:creationId xmlns:a16="http://schemas.microsoft.com/office/drawing/2014/main" id="{3B0F5E0E-B2DC-40BD-80B4-DC52DCC0DFFF}"/>
            </a:ext>
          </a:extLst>
        </xdr:cNvPr>
        <xdr:cNvSpPr txBox="1">
          <a:spLocks noChangeArrowheads="1"/>
        </xdr:cNvSpPr>
      </xdr:nvSpPr>
      <xdr:spPr bwMode="auto">
        <a:xfrm>
          <a:off x="6052705" y="11159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38" name="Text Box 296">
          <a:extLst>
            <a:ext uri="{FF2B5EF4-FFF2-40B4-BE49-F238E27FC236}">
              <a16:creationId xmlns:a16="http://schemas.microsoft.com/office/drawing/2014/main" id="{02932F3E-3EF6-4284-A1AC-3503667CC7A7}"/>
            </a:ext>
          </a:extLst>
        </xdr:cNvPr>
        <xdr:cNvSpPr txBox="1">
          <a:spLocks noChangeArrowheads="1"/>
        </xdr:cNvSpPr>
      </xdr:nvSpPr>
      <xdr:spPr bwMode="auto">
        <a:xfrm>
          <a:off x="6052705" y="114109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3039" name="Text Box 297">
          <a:extLst>
            <a:ext uri="{FF2B5EF4-FFF2-40B4-BE49-F238E27FC236}">
              <a16:creationId xmlns:a16="http://schemas.microsoft.com/office/drawing/2014/main" id="{29876AA5-76EC-414F-9E0A-D69C5E375C11}"/>
            </a:ext>
          </a:extLst>
        </xdr:cNvPr>
        <xdr:cNvSpPr txBox="1">
          <a:spLocks noChangeArrowheads="1"/>
        </xdr:cNvSpPr>
      </xdr:nvSpPr>
      <xdr:spPr bwMode="auto">
        <a:xfrm>
          <a:off x="6052705" y="121894023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40" name="Text Box 298">
          <a:extLst>
            <a:ext uri="{FF2B5EF4-FFF2-40B4-BE49-F238E27FC236}">
              <a16:creationId xmlns:a16="http://schemas.microsoft.com/office/drawing/2014/main" id="{0873479A-354D-44D5-BB7F-DA4B6829D227}"/>
            </a:ext>
          </a:extLst>
        </xdr:cNvPr>
        <xdr:cNvSpPr txBox="1">
          <a:spLocks noChangeArrowheads="1"/>
        </xdr:cNvSpPr>
      </xdr:nvSpPr>
      <xdr:spPr bwMode="auto">
        <a:xfrm>
          <a:off x="6052705" y="113858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3041" name="Text Box 299">
          <a:extLst>
            <a:ext uri="{FF2B5EF4-FFF2-40B4-BE49-F238E27FC236}">
              <a16:creationId xmlns:a16="http://schemas.microsoft.com/office/drawing/2014/main" id="{BC4E343D-731C-4E80-B418-7720352E7F87}"/>
            </a:ext>
          </a:extLst>
        </xdr:cNvPr>
        <xdr:cNvSpPr txBox="1">
          <a:spLocks noChangeArrowheads="1"/>
        </xdr:cNvSpPr>
      </xdr:nvSpPr>
      <xdr:spPr bwMode="auto">
        <a:xfrm>
          <a:off x="6052705" y="121642909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42" name="Text Box 300">
          <a:extLst>
            <a:ext uri="{FF2B5EF4-FFF2-40B4-BE49-F238E27FC236}">
              <a16:creationId xmlns:a16="http://schemas.microsoft.com/office/drawing/2014/main" id="{227D9D31-AF17-4AEB-BBC4-90B2A5FD2327}"/>
            </a:ext>
          </a:extLst>
        </xdr:cNvPr>
        <xdr:cNvSpPr txBox="1">
          <a:spLocks noChangeArrowheads="1"/>
        </xdr:cNvSpPr>
      </xdr:nvSpPr>
      <xdr:spPr bwMode="auto">
        <a:xfrm>
          <a:off x="6052705" y="11159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43" name="Text Box 301">
          <a:extLst>
            <a:ext uri="{FF2B5EF4-FFF2-40B4-BE49-F238E27FC236}">
              <a16:creationId xmlns:a16="http://schemas.microsoft.com/office/drawing/2014/main" id="{3AF2260C-4707-44F7-BC39-61CDF0ABD684}"/>
            </a:ext>
          </a:extLst>
        </xdr:cNvPr>
        <xdr:cNvSpPr txBox="1">
          <a:spLocks noChangeArrowheads="1"/>
        </xdr:cNvSpPr>
      </xdr:nvSpPr>
      <xdr:spPr bwMode="auto">
        <a:xfrm>
          <a:off x="6052705" y="114109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3044" name="Text Box 302">
          <a:extLst>
            <a:ext uri="{FF2B5EF4-FFF2-40B4-BE49-F238E27FC236}">
              <a16:creationId xmlns:a16="http://schemas.microsoft.com/office/drawing/2014/main" id="{EA894D59-64F7-4469-9263-3DBA57AEC815}"/>
            </a:ext>
          </a:extLst>
        </xdr:cNvPr>
        <xdr:cNvSpPr txBox="1">
          <a:spLocks noChangeArrowheads="1"/>
        </xdr:cNvSpPr>
      </xdr:nvSpPr>
      <xdr:spPr bwMode="auto">
        <a:xfrm>
          <a:off x="6052705" y="121894023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45" name="Text Box 303">
          <a:extLst>
            <a:ext uri="{FF2B5EF4-FFF2-40B4-BE49-F238E27FC236}">
              <a16:creationId xmlns:a16="http://schemas.microsoft.com/office/drawing/2014/main" id="{0E39EC42-2A1C-402E-AB7A-701C5647EB90}"/>
            </a:ext>
          </a:extLst>
        </xdr:cNvPr>
        <xdr:cNvSpPr txBox="1">
          <a:spLocks noChangeArrowheads="1"/>
        </xdr:cNvSpPr>
      </xdr:nvSpPr>
      <xdr:spPr bwMode="auto">
        <a:xfrm>
          <a:off x="6052705" y="113858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3046" name="Text Box 304">
          <a:extLst>
            <a:ext uri="{FF2B5EF4-FFF2-40B4-BE49-F238E27FC236}">
              <a16:creationId xmlns:a16="http://schemas.microsoft.com/office/drawing/2014/main" id="{8683F489-6EE0-43EC-B7DF-BAAF44524609}"/>
            </a:ext>
          </a:extLst>
        </xdr:cNvPr>
        <xdr:cNvSpPr txBox="1">
          <a:spLocks noChangeArrowheads="1"/>
        </xdr:cNvSpPr>
      </xdr:nvSpPr>
      <xdr:spPr bwMode="auto">
        <a:xfrm>
          <a:off x="6052705" y="121642909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3047" name="Text Box 129">
          <a:extLst>
            <a:ext uri="{FF2B5EF4-FFF2-40B4-BE49-F238E27FC236}">
              <a16:creationId xmlns:a16="http://schemas.microsoft.com/office/drawing/2014/main" id="{D645A2D7-FB5A-4ECC-971C-4FD77AE7123D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3048" name="Text Box 130">
          <a:extLst>
            <a:ext uri="{FF2B5EF4-FFF2-40B4-BE49-F238E27FC236}">
              <a16:creationId xmlns:a16="http://schemas.microsoft.com/office/drawing/2014/main" id="{21EB1BBA-132E-4E89-8A04-28CDAA21D972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3049" name="Text Box 256">
          <a:extLst>
            <a:ext uri="{FF2B5EF4-FFF2-40B4-BE49-F238E27FC236}">
              <a16:creationId xmlns:a16="http://schemas.microsoft.com/office/drawing/2014/main" id="{9C65489D-5E57-4C3A-BD7C-D872A215814B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3050" name="Text Box 257">
          <a:extLst>
            <a:ext uri="{FF2B5EF4-FFF2-40B4-BE49-F238E27FC236}">
              <a16:creationId xmlns:a16="http://schemas.microsoft.com/office/drawing/2014/main" id="{320789D5-9150-4813-9B44-A91047D9E373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1" name="Text Box 58">
          <a:extLst>
            <a:ext uri="{FF2B5EF4-FFF2-40B4-BE49-F238E27FC236}">
              <a16:creationId xmlns:a16="http://schemas.microsoft.com/office/drawing/2014/main" id="{8E816E0C-920C-4310-9B6F-5FC1D2FD7C3B}"/>
            </a:ext>
          </a:extLst>
        </xdr:cNvPr>
        <xdr:cNvSpPr txBox="1">
          <a:spLocks noChangeArrowheads="1"/>
        </xdr:cNvSpPr>
      </xdr:nvSpPr>
      <xdr:spPr bwMode="auto">
        <a:xfrm>
          <a:off x="6052705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2" name="Text Box 89">
          <a:extLst>
            <a:ext uri="{FF2B5EF4-FFF2-40B4-BE49-F238E27FC236}">
              <a16:creationId xmlns:a16="http://schemas.microsoft.com/office/drawing/2014/main" id="{F27C1AF3-CC2C-4F27-BCBD-A49D4F546C41}"/>
            </a:ext>
          </a:extLst>
        </xdr:cNvPr>
        <xdr:cNvSpPr txBox="1">
          <a:spLocks noChangeArrowheads="1"/>
        </xdr:cNvSpPr>
      </xdr:nvSpPr>
      <xdr:spPr bwMode="auto">
        <a:xfrm>
          <a:off x="6052705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3" name="Text Box 127">
          <a:extLst>
            <a:ext uri="{FF2B5EF4-FFF2-40B4-BE49-F238E27FC236}">
              <a16:creationId xmlns:a16="http://schemas.microsoft.com/office/drawing/2014/main" id="{8FB7FD9C-249D-4699-B2F4-71818CD9F12E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4" name="Text Box 128">
          <a:extLst>
            <a:ext uri="{FF2B5EF4-FFF2-40B4-BE49-F238E27FC236}">
              <a16:creationId xmlns:a16="http://schemas.microsoft.com/office/drawing/2014/main" id="{B71D1D7F-E4E6-4BAA-B8E1-B5C9E0717466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5" name="Text Box 129">
          <a:extLst>
            <a:ext uri="{FF2B5EF4-FFF2-40B4-BE49-F238E27FC236}">
              <a16:creationId xmlns:a16="http://schemas.microsoft.com/office/drawing/2014/main" id="{A80A1188-E2D8-4DDE-8071-63CE753E0136}"/>
            </a:ext>
          </a:extLst>
        </xdr:cNvPr>
        <xdr:cNvSpPr txBox="1">
          <a:spLocks noChangeArrowheads="1"/>
        </xdr:cNvSpPr>
      </xdr:nvSpPr>
      <xdr:spPr bwMode="auto">
        <a:xfrm>
          <a:off x="6052705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6" name="Text Box 130">
          <a:extLst>
            <a:ext uri="{FF2B5EF4-FFF2-40B4-BE49-F238E27FC236}">
              <a16:creationId xmlns:a16="http://schemas.microsoft.com/office/drawing/2014/main" id="{3E75CDDE-1D67-4CAB-B283-84780002C2C1}"/>
            </a:ext>
          </a:extLst>
        </xdr:cNvPr>
        <xdr:cNvSpPr txBox="1">
          <a:spLocks noChangeArrowheads="1"/>
        </xdr:cNvSpPr>
      </xdr:nvSpPr>
      <xdr:spPr bwMode="auto">
        <a:xfrm>
          <a:off x="6052705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7" name="Text Box 185">
          <a:extLst>
            <a:ext uri="{FF2B5EF4-FFF2-40B4-BE49-F238E27FC236}">
              <a16:creationId xmlns:a16="http://schemas.microsoft.com/office/drawing/2014/main" id="{FABAD483-D4C9-4FF3-A2B5-75D7F3B2802C}"/>
            </a:ext>
          </a:extLst>
        </xdr:cNvPr>
        <xdr:cNvSpPr txBox="1">
          <a:spLocks noChangeArrowheads="1"/>
        </xdr:cNvSpPr>
      </xdr:nvSpPr>
      <xdr:spPr bwMode="auto">
        <a:xfrm>
          <a:off x="6052705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8" name="Text Box 216">
          <a:extLst>
            <a:ext uri="{FF2B5EF4-FFF2-40B4-BE49-F238E27FC236}">
              <a16:creationId xmlns:a16="http://schemas.microsoft.com/office/drawing/2014/main" id="{613A253A-A997-4707-8C8F-74FA4FD207DF}"/>
            </a:ext>
          </a:extLst>
        </xdr:cNvPr>
        <xdr:cNvSpPr txBox="1">
          <a:spLocks noChangeArrowheads="1"/>
        </xdr:cNvSpPr>
      </xdr:nvSpPr>
      <xdr:spPr bwMode="auto">
        <a:xfrm>
          <a:off x="6052705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9" name="Text Box 254">
          <a:extLst>
            <a:ext uri="{FF2B5EF4-FFF2-40B4-BE49-F238E27FC236}">
              <a16:creationId xmlns:a16="http://schemas.microsoft.com/office/drawing/2014/main" id="{433A6160-D5D3-40C3-8A37-1384228BB822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60" name="Text Box 255">
          <a:extLst>
            <a:ext uri="{FF2B5EF4-FFF2-40B4-BE49-F238E27FC236}">
              <a16:creationId xmlns:a16="http://schemas.microsoft.com/office/drawing/2014/main" id="{853A64B4-DBB4-411E-B335-6927CEE26703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61" name="Text Box 256">
          <a:extLst>
            <a:ext uri="{FF2B5EF4-FFF2-40B4-BE49-F238E27FC236}">
              <a16:creationId xmlns:a16="http://schemas.microsoft.com/office/drawing/2014/main" id="{92B24787-0BF4-4B99-8B09-1E2B99E485AE}"/>
            </a:ext>
          </a:extLst>
        </xdr:cNvPr>
        <xdr:cNvSpPr txBox="1">
          <a:spLocks noChangeArrowheads="1"/>
        </xdr:cNvSpPr>
      </xdr:nvSpPr>
      <xdr:spPr bwMode="auto">
        <a:xfrm>
          <a:off x="6052705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62" name="Text Box 257">
          <a:extLst>
            <a:ext uri="{FF2B5EF4-FFF2-40B4-BE49-F238E27FC236}">
              <a16:creationId xmlns:a16="http://schemas.microsoft.com/office/drawing/2014/main" id="{5FF59064-EAFF-49CE-9A5C-A2BC96940384}"/>
            </a:ext>
          </a:extLst>
        </xdr:cNvPr>
        <xdr:cNvSpPr txBox="1">
          <a:spLocks noChangeArrowheads="1"/>
        </xdr:cNvSpPr>
      </xdr:nvSpPr>
      <xdr:spPr bwMode="auto">
        <a:xfrm>
          <a:off x="6052705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63" name="Text Box 92">
          <a:extLst>
            <a:ext uri="{FF2B5EF4-FFF2-40B4-BE49-F238E27FC236}">
              <a16:creationId xmlns:a16="http://schemas.microsoft.com/office/drawing/2014/main" id="{B9AD5398-67C2-4278-BFD6-51545A65F46A}"/>
            </a:ext>
          </a:extLst>
        </xdr:cNvPr>
        <xdr:cNvSpPr txBox="1">
          <a:spLocks noChangeArrowheads="1"/>
        </xdr:cNvSpPr>
      </xdr:nvSpPr>
      <xdr:spPr bwMode="auto">
        <a:xfrm>
          <a:off x="6052705" y="47815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64" name="Text Box 219">
          <a:extLst>
            <a:ext uri="{FF2B5EF4-FFF2-40B4-BE49-F238E27FC236}">
              <a16:creationId xmlns:a16="http://schemas.microsoft.com/office/drawing/2014/main" id="{086B9375-47CC-4D6E-8C75-3946139D3A74}"/>
            </a:ext>
          </a:extLst>
        </xdr:cNvPr>
        <xdr:cNvSpPr txBox="1">
          <a:spLocks noChangeArrowheads="1"/>
        </xdr:cNvSpPr>
      </xdr:nvSpPr>
      <xdr:spPr bwMode="auto">
        <a:xfrm>
          <a:off x="6052705" y="47815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76200" cy="258906"/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CF9391A8-88FB-42CD-8855-63323A16D3A6}"/>
            </a:ext>
          </a:extLst>
        </xdr:cNvPr>
        <xdr:cNvSpPr txBox="1">
          <a:spLocks noChangeArrowheads="1"/>
        </xdr:cNvSpPr>
      </xdr:nvSpPr>
      <xdr:spPr bwMode="auto">
        <a:xfrm>
          <a:off x="0" y="166843364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266</xdr:row>
      <xdr:rowOff>0</xdr:rowOff>
    </xdr:from>
    <xdr:ext cx="76200" cy="267566"/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DB39EA88-8D14-4B2C-A963-D338817A56B8}"/>
            </a:ext>
          </a:extLst>
        </xdr:cNvPr>
        <xdr:cNvSpPr txBox="1">
          <a:spLocks noChangeArrowheads="1"/>
        </xdr:cNvSpPr>
      </xdr:nvSpPr>
      <xdr:spPr bwMode="auto">
        <a:xfrm>
          <a:off x="0" y="190950273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42628"/>
    <xdr:sp macro="" textlink="">
      <xdr:nvSpPr>
        <xdr:cNvPr id="3067" name="Text Box 3">
          <a:extLst>
            <a:ext uri="{FF2B5EF4-FFF2-40B4-BE49-F238E27FC236}">
              <a16:creationId xmlns:a16="http://schemas.microsoft.com/office/drawing/2014/main" id="{44B28FA7-FA5F-49CF-B1F3-859F2258283A}"/>
            </a:ext>
          </a:extLst>
        </xdr:cNvPr>
        <xdr:cNvSpPr txBox="1">
          <a:spLocks noChangeArrowheads="1"/>
        </xdr:cNvSpPr>
      </xdr:nvSpPr>
      <xdr:spPr bwMode="auto">
        <a:xfrm>
          <a:off x="0" y="236150727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42629"/>
    <xdr:sp macro="" textlink="">
      <xdr:nvSpPr>
        <xdr:cNvPr id="3068" name="Text Box 4">
          <a:extLst>
            <a:ext uri="{FF2B5EF4-FFF2-40B4-BE49-F238E27FC236}">
              <a16:creationId xmlns:a16="http://schemas.microsoft.com/office/drawing/2014/main" id="{0640A157-D2E1-4207-B6E7-C26660D63A49}"/>
            </a:ext>
          </a:extLst>
        </xdr:cNvPr>
        <xdr:cNvSpPr txBox="1">
          <a:spLocks noChangeArrowheads="1"/>
        </xdr:cNvSpPr>
      </xdr:nvSpPr>
      <xdr:spPr bwMode="auto">
        <a:xfrm>
          <a:off x="0" y="236652955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450</xdr:row>
      <xdr:rowOff>0</xdr:rowOff>
    </xdr:from>
    <xdr:ext cx="76200" cy="242627"/>
    <xdr:sp macro="" textlink="">
      <xdr:nvSpPr>
        <xdr:cNvPr id="3069" name="Text Box 5">
          <a:extLst>
            <a:ext uri="{FF2B5EF4-FFF2-40B4-BE49-F238E27FC236}">
              <a16:creationId xmlns:a16="http://schemas.microsoft.com/office/drawing/2014/main" id="{42C1F3A4-F4A4-4DF9-9041-47902B2A9CDE}"/>
            </a:ext>
          </a:extLst>
        </xdr:cNvPr>
        <xdr:cNvSpPr txBox="1">
          <a:spLocks noChangeArrowheads="1"/>
        </xdr:cNvSpPr>
      </xdr:nvSpPr>
      <xdr:spPr bwMode="auto">
        <a:xfrm>
          <a:off x="0" y="237155182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452</xdr:row>
      <xdr:rowOff>0</xdr:rowOff>
    </xdr:from>
    <xdr:ext cx="76200" cy="242628"/>
    <xdr:sp macro="" textlink="">
      <xdr:nvSpPr>
        <xdr:cNvPr id="3070" name="Text Box 6">
          <a:extLst>
            <a:ext uri="{FF2B5EF4-FFF2-40B4-BE49-F238E27FC236}">
              <a16:creationId xmlns:a16="http://schemas.microsoft.com/office/drawing/2014/main" id="{9F4AFFA7-EA4F-441B-BDC0-B33B2E3C9201}"/>
            </a:ext>
          </a:extLst>
        </xdr:cNvPr>
        <xdr:cNvSpPr txBox="1">
          <a:spLocks noChangeArrowheads="1"/>
        </xdr:cNvSpPr>
      </xdr:nvSpPr>
      <xdr:spPr bwMode="auto">
        <a:xfrm>
          <a:off x="0" y="237657409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454</xdr:row>
      <xdr:rowOff>0</xdr:rowOff>
    </xdr:from>
    <xdr:ext cx="76200" cy="242628"/>
    <xdr:sp macro="" textlink="">
      <xdr:nvSpPr>
        <xdr:cNvPr id="3071" name="Text Box 7">
          <a:extLst>
            <a:ext uri="{FF2B5EF4-FFF2-40B4-BE49-F238E27FC236}">
              <a16:creationId xmlns:a16="http://schemas.microsoft.com/office/drawing/2014/main" id="{3BE34401-6C51-4A94-8CD2-DD829C2E1516}"/>
            </a:ext>
          </a:extLst>
        </xdr:cNvPr>
        <xdr:cNvSpPr txBox="1">
          <a:spLocks noChangeArrowheads="1"/>
        </xdr:cNvSpPr>
      </xdr:nvSpPr>
      <xdr:spPr bwMode="auto">
        <a:xfrm>
          <a:off x="0" y="238159636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456</xdr:row>
      <xdr:rowOff>0</xdr:rowOff>
    </xdr:from>
    <xdr:ext cx="76200" cy="242628"/>
    <xdr:sp macro="" textlink="">
      <xdr:nvSpPr>
        <xdr:cNvPr id="3072" name="Text Box 8">
          <a:extLst>
            <a:ext uri="{FF2B5EF4-FFF2-40B4-BE49-F238E27FC236}">
              <a16:creationId xmlns:a16="http://schemas.microsoft.com/office/drawing/2014/main" id="{15744FD0-7C6B-4F5C-8630-04FBBF2B7BD5}"/>
            </a:ext>
          </a:extLst>
        </xdr:cNvPr>
        <xdr:cNvSpPr txBox="1">
          <a:spLocks noChangeArrowheads="1"/>
        </xdr:cNvSpPr>
      </xdr:nvSpPr>
      <xdr:spPr bwMode="auto">
        <a:xfrm>
          <a:off x="0" y="238661864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42627"/>
    <xdr:sp macro="" textlink="">
      <xdr:nvSpPr>
        <xdr:cNvPr id="3073" name="Text Box 9">
          <a:extLst>
            <a:ext uri="{FF2B5EF4-FFF2-40B4-BE49-F238E27FC236}">
              <a16:creationId xmlns:a16="http://schemas.microsoft.com/office/drawing/2014/main" id="{F4D71126-8643-4231-BA80-E54C7C2845C2}"/>
            </a:ext>
          </a:extLst>
        </xdr:cNvPr>
        <xdr:cNvSpPr txBox="1">
          <a:spLocks noChangeArrowheads="1"/>
        </xdr:cNvSpPr>
      </xdr:nvSpPr>
      <xdr:spPr bwMode="auto">
        <a:xfrm>
          <a:off x="0" y="239164091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460</xdr:row>
      <xdr:rowOff>0</xdr:rowOff>
    </xdr:from>
    <xdr:ext cx="76200" cy="242629"/>
    <xdr:sp macro="" textlink="">
      <xdr:nvSpPr>
        <xdr:cNvPr id="3074" name="Text Box 10">
          <a:extLst>
            <a:ext uri="{FF2B5EF4-FFF2-40B4-BE49-F238E27FC236}">
              <a16:creationId xmlns:a16="http://schemas.microsoft.com/office/drawing/2014/main" id="{719F761E-E30C-44A6-A3AE-EBDDDBE899BB}"/>
            </a:ext>
          </a:extLst>
        </xdr:cNvPr>
        <xdr:cNvSpPr txBox="1">
          <a:spLocks noChangeArrowheads="1"/>
        </xdr:cNvSpPr>
      </xdr:nvSpPr>
      <xdr:spPr bwMode="auto">
        <a:xfrm>
          <a:off x="0" y="239666318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462</xdr:row>
      <xdr:rowOff>0</xdr:rowOff>
    </xdr:from>
    <xdr:ext cx="76200" cy="267565"/>
    <xdr:sp macro="" textlink="">
      <xdr:nvSpPr>
        <xdr:cNvPr id="3075" name="Text Box 11">
          <a:extLst>
            <a:ext uri="{FF2B5EF4-FFF2-40B4-BE49-F238E27FC236}">
              <a16:creationId xmlns:a16="http://schemas.microsoft.com/office/drawing/2014/main" id="{FCE6FF3D-BE44-48BD-9718-20F1D7CC3868}"/>
            </a:ext>
          </a:extLst>
        </xdr:cNvPr>
        <xdr:cNvSpPr txBox="1">
          <a:spLocks noChangeArrowheads="1"/>
        </xdr:cNvSpPr>
      </xdr:nvSpPr>
      <xdr:spPr bwMode="auto">
        <a:xfrm>
          <a:off x="0" y="2401685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67566"/>
    <xdr:sp macro="" textlink="">
      <xdr:nvSpPr>
        <xdr:cNvPr id="3076" name="Text Box 12">
          <a:extLst>
            <a:ext uri="{FF2B5EF4-FFF2-40B4-BE49-F238E27FC236}">
              <a16:creationId xmlns:a16="http://schemas.microsoft.com/office/drawing/2014/main" id="{A0803B40-A914-4166-B84B-DF318D600653}"/>
            </a:ext>
          </a:extLst>
        </xdr:cNvPr>
        <xdr:cNvSpPr txBox="1">
          <a:spLocks noChangeArrowheads="1"/>
        </xdr:cNvSpPr>
      </xdr:nvSpPr>
      <xdr:spPr bwMode="auto">
        <a:xfrm>
          <a:off x="0" y="240670773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466</xdr:row>
      <xdr:rowOff>0</xdr:rowOff>
    </xdr:from>
    <xdr:ext cx="76200" cy="242627"/>
    <xdr:sp macro="" textlink="">
      <xdr:nvSpPr>
        <xdr:cNvPr id="3077" name="Text Box 13">
          <a:extLst>
            <a:ext uri="{FF2B5EF4-FFF2-40B4-BE49-F238E27FC236}">
              <a16:creationId xmlns:a16="http://schemas.microsoft.com/office/drawing/2014/main" id="{E9797636-DAEE-4ACC-8FBE-610F5B3DF2DB}"/>
            </a:ext>
          </a:extLst>
        </xdr:cNvPr>
        <xdr:cNvSpPr txBox="1">
          <a:spLocks noChangeArrowheads="1"/>
        </xdr:cNvSpPr>
      </xdr:nvSpPr>
      <xdr:spPr bwMode="auto">
        <a:xfrm>
          <a:off x="0" y="241173000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42629"/>
    <xdr:sp macro="" textlink="">
      <xdr:nvSpPr>
        <xdr:cNvPr id="3078" name="Text Box 14">
          <a:extLst>
            <a:ext uri="{FF2B5EF4-FFF2-40B4-BE49-F238E27FC236}">
              <a16:creationId xmlns:a16="http://schemas.microsoft.com/office/drawing/2014/main" id="{91AA9AF8-5C91-45FA-8786-6384AF97E5F1}"/>
            </a:ext>
          </a:extLst>
        </xdr:cNvPr>
        <xdr:cNvSpPr txBox="1">
          <a:spLocks noChangeArrowheads="1"/>
        </xdr:cNvSpPr>
      </xdr:nvSpPr>
      <xdr:spPr bwMode="auto">
        <a:xfrm>
          <a:off x="0" y="241675227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42628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33CEFAEF-D625-49AE-B72C-D0EBBDE5DE30}"/>
            </a:ext>
          </a:extLst>
        </xdr:cNvPr>
        <xdr:cNvSpPr txBox="1">
          <a:spLocks noChangeArrowheads="1"/>
        </xdr:cNvSpPr>
      </xdr:nvSpPr>
      <xdr:spPr bwMode="auto">
        <a:xfrm>
          <a:off x="0" y="242177455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58907"/>
    <xdr:sp macro="" textlink="">
      <xdr:nvSpPr>
        <xdr:cNvPr id="3080" name="Text Box 16">
          <a:extLst>
            <a:ext uri="{FF2B5EF4-FFF2-40B4-BE49-F238E27FC236}">
              <a16:creationId xmlns:a16="http://schemas.microsoft.com/office/drawing/2014/main" id="{E5D3AB0C-A549-422A-9D6B-A16A9EAFED7C}"/>
            </a:ext>
          </a:extLst>
        </xdr:cNvPr>
        <xdr:cNvSpPr txBox="1">
          <a:spLocks noChangeArrowheads="1"/>
        </xdr:cNvSpPr>
      </xdr:nvSpPr>
      <xdr:spPr bwMode="auto">
        <a:xfrm>
          <a:off x="0" y="247199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081" name="Text Box 48">
          <a:extLst>
            <a:ext uri="{FF2B5EF4-FFF2-40B4-BE49-F238E27FC236}">
              <a16:creationId xmlns:a16="http://schemas.microsoft.com/office/drawing/2014/main" id="{CA3B513B-5EA5-4DDB-A7AC-6CC2A1EE9A47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082" name="Text Box 49">
          <a:extLst>
            <a:ext uri="{FF2B5EF4-FFF2-40B4-BE49-F238E27FC236}">
              <a16:creationId xmlns:a16="http://schemas.microsoft.com/office/drawing/2014/main" id="{4657AE1F-A225-481F-9D46-BCB0D8E89AF0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083" name="Text Box 50">
          <a:extLst>
            <a:ext uri="{FF2B5EF4-FFF2-40B4-BE49-F238E27FC236}">
              <a16:creationId xmlns:a16="http://schemas.microsoft.com/office/drawing/2014/main" id="{9684825F-10A3-4A79-8F4E-753A8E2016CE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084" name="Text Box 51">
          <a:extLst>
            <a:ext uri="{FF2B5EF4-FFF2-40B4-BE49-F238E27FC236}">
              <a16:creationId xmlns:a16="http://schemas.microsoft.com/office/drawing/2014/main" id="{0FC528C5-39E4-4FAE-8DE1-E29AB010EC87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085" name="Text Box 52">
          <a:extLst>
            <a:ext uri="{FF2B5EF4-FFF2-40B4-BE49-F238E27FC236}">
              <a16:creationId xmlns:a16="http://schemas.microsoft.com/office/drawing/2014/main" id="{0D8412CA-0A4C-40A1-9ABA-990B019DB90E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086" name="Text Box 53">
          <a:extLst>
            <a:ext uri="{FF2B5EF4-FFF2-40B4-BE49-F238E27FC236}">
              <a16:creationId xmlns:a16="http://schemas.microsoft.com/office/drawing/2014/main" id="{5F480CB3-81A0-49C6-9F68-A87FC9472109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087" name="Text Box 54">
          <a:extLst>
            <a:ext uri="{FF2B5EF4-FFF2-40B4-BE49-F238E27FC236}">
              <a16:creationId xmlns:a16="http://schemas.microsoft.com/office/drawing/2014/main" id="{0C0AD3DC-F8C4-459A-BDD7-ED26338942D9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088" name="Text Box 55">
          <a:extLst>
            <a:ext uri="{FF2B5EF4-FFF2-40B4-BE49-F238E27FC236}">
              <a16:creationId xmlns:a16="http://schemas.microsoft.com/office/drawing/2014/main" id="{71604A1F-0F73-4395-9D30-E69A3C3EEA29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089" name="Text Box 56">
          <a:extLst>
            <a:ext uri="{FF2B5EF4-FFF2-40B4-BE49-F238E27FC236}">
              <a16:creationId xmlns:a16="http://schemas.microsoft.com/office/drawing/2014/main" id="{0CD9AA89-FA69-4EAF-A046-85CD188EFA78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090" name="Text Box 57">
          <a:extLst>
            <a:ext uri="{FF2B5EF4-FFF2-40B4-BE49-F238E27FC236}">
              <a16:creationId xmlns:a16="http://schemas.microsoft.com/office/drawing/2014/main" id="{265BE1DE-5169-46E7-995F-98CB691CD67C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091" name="Text Box 58">
          <a:extLst>
            <a:ext uri="{FF2B5EF4-FFF2-40B4-BE49-F238E27FC236}">
              <a16:creationId xmlns:a16="http://schemas.microsoft.com/office/drawing/2014/main" id="{007CA9A9-F2B2-4B88-B61F-E92DD27406F2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092" name="Text Box 59">
          <a:extLst>
            <a:ext uri="{FF2B5EF4-FFF2-40B4-BE49-F238E27FC236}">
              <a16:creationId xmlns:a16="http://schemas.microsoft.com/office/drawing/2014/main" id="{66371C18-5674-41D1-A92A-771736B69DC9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093" name="Text Box 60">
          <a:extLst>
            <a:ext uri="{FF2B5EF4-FFF2-40B4-BE49-F238E27FC236}">
              <a16:creationId xmlns:a16="http://schemas.microsoft.com/office/drawing/2014/main" id="{C7E843D1-97E2-4E53-9590-04E3B8B05FB6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187</xdr:row>
      <xdr:rowOff>0</xdr:rowOff>
    </xdr:from>
    <xdr:ext cx="76200" cy="258906"/>
    <xdr:sp macro="" textlink="">
      <xdr:nvSpPr>
        <xdr:cNvPr id="3094" name="Text Box 61">
          <a:extLst>
            <a:ext uri="{FF2B5EF4-FFF2-40B4-BE49-F238E27FC236}">
              <a16:creationId xmlns:a16="http://schemas.microsoft.com/office/drawing/2014/main" id="{E44A1C9F-359E-4DF2-BA44-FEC907081881}"/>
            </a:ext>
          </a:extLst>
        </xdr:cNvPr>
        <xdr:cNvSpPr txBox="1">
          <a:spLocks noChangeArrowheads="1"/>
        </xdr:cNvSpPr>
      </xdr:nvSpPr>
      <xdr:spPr bwMode="auto">
        <a:xfrm>
          <a:off x="1541318" y="171112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095" name="Text Box 62">
          <a:extLst>
            <a:ext uri="{FF2B5EF4-FFF2-40B4-BE49-F238E27FC236}">
              <a16:creationId xmlns:a16="http://schemas.microsoft.com/office/drawing/2014/main" id="{9C6BD065-B314-4BC7-8D9E-C8DC6AEE4623}"/>
            </a:ext>
          </a:extLst>
        </xdr:cNvPr>
        <xdr:cNvSpPr txBox="1">
          <a:spLocks noChangeArrowheads="1"/>
        </xdr:cNvSpPr>
      </xdr:nvSpPr>
      <xdr:spPr bwMode="auto">
        <a:xfrm>
          <a:off x="1541318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8906"/>
    <xdr:sp macro="" textlink="">
      <xdr:nvSpPr>
        <xdr:cNvPr id="3096" name="Text Box 64">
          <a:extLst>
            <a:ext uri="{FF2B5EF4-FFF2-40B4-BE49-F238E27FC236}">
              <a16:creationId xmlns:a16="http://schemas.microsoft.com/office/drawing/2014/main" id="{6EBDDEF4-6CCF-4873-81AF-3CE028F9ACC1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8908"/>
    <xdr:sp macro="" textlink="">
      <xdr:nvSpPr>
        <xdr:cNvPr id="3097" name="Text Box 67">
          <a:extLst>
            <a:ext uri="{FF2B5EF4-FFF2-40B4-BE49-F238E27FC236}">
              <a16:creationId xmlns:a16="http://schemas.microsoft.com/office/drawing/2014/main" id="{4097E054-CA88-4FF7-B897-B8C33048CDFD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8906"/>
    <xdr:sp macro="" textlink="">
      <xdr:nvSpPr>
        <xdr:cNvPr id="3098" name="Text Box 68">
          <a:extLst>
            <a:ext uri="{FF2B5EF4-FFF2-40B4-BE49-F238E27FC236}">
              <a16:creationId xmlns:a16="http://schemas.microsoft.com/office/drawing/2014/main" id="{5E6E4D42-78D4-4DC4-9EEE-625C5231CC15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67565"/>
    <xdr:sp macro="" textlink="">
      <xdr:nvSpPr>
        <xdr:cNvPr id="3099" name="Text Box 73">
          <a:extLst>
            <a:ext uri="{FF2B5EF4-FFF2-40B4-BE49-F238E27FC236}">
              <a16:creationId xmlns:a16="http://schemas.microsoft.com/office/drawing/2014/main" id="{2DC3CFE2-5CDC-4C28-B3E4-92885C18139B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00" name="Text Box 74">
          <a:extLst>
            <a:ext uri="{FF2B5EF4-FFF2-40B4-BE49-F238E27FC236}">
              <a16:creationId xmlns:a16="http://schemas.microsoft.com/office/drawing/2014/main" id="{2A69D9EE-06C0-4785-9E60-B125989D05BA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01" name="Text Box 75">
          <a:extLst>
            <a:ext uri="{FF2B5EF4-FFF2-40B4-BE49-F238E27FC236}">
              <a16:creationId xmlns:a16="http://schemas.microsoft.com/office/drawing/2014/main" id="{B1975B49-8DC3-469E-A19B-3AB07E8B018E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417</xdr:row>
      <xdr:rowOff>0</xdr:rowOff>
    </xdr:from>
    <xdr:ext cx="76200" cy="258907"/>
    <xdr:sp macro="" textlink="">
      <xdr:nvSpPr>
        <xdr:cNvPr id="3102" name="Text Box 76">
          <a:extLst>
            <a:ext uri="{FF2B5EF4-FFF2-40B4-BE49-F238E27FC236}">
              <a16:creationId xmlns:a16="http://schemas.microsoft.com/office/drawing/2014/main" id="{F4FC97E3-3033-4E3D-87DD-713971254266}"/>
            </a:ext>
          </a:extLst>
        </xdr:cNvPr>
        <xdr:cNvSpPr txBox="1">
          <a:spLocks noChangeArrowheads="1"/>
        </xdr:cNvSpPr>
      </xdr:nvSpPr>
      <xdr:spPr bwMode="auto">
        <a:xfrm>
          <a:off x="1541318" y="2288684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479</xdr:row>
      <xdr:rowOff>0</xdr:rowOff>
    </xdr:from>
    <xdr:ext cx="76200" cy="242628"/>
    <xdr:sp macro="" textlink="">
      <xdr:nvSpPr>
        <xdr:cNvPr id="3103" name="Text Box 77">
          <a:extLst>
            <a:ext uri="{FF2B5EF4-FFF2-40B4-BE49-F238E27FC236}">
              <a16:creationId xmlns:a16="http://schemas.microsoft.com/office/drawing/2014/main" id="{40F05E0D-D3DD-4BD8-9BB2-21A2E25BD2CA}"/>
            </a:ext>
          </a:extLst>
        </xdr:cNvPr>
        <xdr:cNvSpPr txBox="1">
          <a:spLocks noChangeArrowheads="1"/>
        </xdr:cNvSpPr>
      </xdr:nvSpPr>
      <xdr:spPr bwMode="auto">
        <a:xfrm>
          <a:off x="1541318" y="244437477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76200" cy="258906"/>
    <xdr:sp macro="" textlink="">
      <xdr:nvSpPr>
        <xdr:cNvPr id="3104" name="Text Box 78">
          <a:extLst>
            <a:ext uri="{FF2B5EF4-FFF2-40B4-BE49-F238E27FC236}">
              <a16:creationId xmlns:a16="http://schemas.microsoft.com/office/drawing/2014/main" id="{9EE9D223-216E-48D2-BA51-14616B28D50A}"/>
            </a:ext>
          </a:extLst>
        </xdr:cNvPr>
        <xdr:cNvSpPr txBox="1">
          <a:spLocks noChangeArrowheads="1"/>
        </xdr:cNvSpPr>
      </xdr:nvSpPr>
      <xdr:spPr bwMode="auto">
        <a:xfrm>
          <a:off x="1541318" y="143489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105" name="Text Box 79">
          <a:extLst>
            <a:ext uri="{FF2B5EF4-FFF2-40B4-BE49-F238E27FC236}">
              <a16:creationId xmlns:a16="http://schemas.microsoft.com/office/drawing/2014/main" id="{CF93A269-6C51-4F36-9422-6C4852127F2F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106" name="Text Box 80">
          <a:extLst>
            <a:ext uri="{FF2B5EF4-FFF2-40B4-BE49-F238E27FC236}">
              <a16:creationId xmlns:a16="http://schemas.microsoft.com/office/drawing/2014/main" id="{609F4915-1D51-4C9C-8076-BFC80BED4D49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107" name="Text Box 81">
          <a:extLst>
            <a:ext uri="{FF2B5EF4-FFF2-40B4-BE49-F238E27FC236}">
              <a16:creationId xmlns:a16="http://schemas.microsoft.com/office/drawing/2014/main" id="{D370D6AB-CE10-4B88-87B5-A88B558A4A23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108" name="Text Box 82">
          <a:extLst>
            <a:ext uri="{FF2B5EF4-FFF2-40B4-BE49-F238E27FC236}">
              <a16:creationId xmlns:a16="http://schemas.microsoft.com/office/drawing/2014/main" id="{3F488C9B-A4D5-44BF-AEF1-75CC8248542F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109" name="Text Box 83">
          <a:extLst>
            <a:ext uri="{FF2B5EF4-FFF2-40B4-BE49-F238E27FC236}">
              <a16:creationId xmlns:a16="http://schemas.microsoft.com/office/drawing/2014/main" id="{6657D816-EFB1-49DC-A8B5-A67F0340EE17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110" name="Text Box 84">
          <a:extLst>
            <a:ext uri="{FF2B5EF4-FFF2-40B4-BE49-F238E27FC236}">
              <a16:creationId xmlns:a16="http://schemas.microsoft.com/office/drawing/2014/main" id="{8EAABC1F-A1D6-442D-8CB9-85FC598F2DE1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111" name="Text Box 85">
          <a:extLst>
            <a:ext uri="{FF2B5EF4-FFF2-40B4-BE49-F238E27FC236}">
              <a16:creationId xmlns:a16="http://schemas.microsoft.com/office/drawing/2014/main" id="{8C79177F-608B-45E3-BE29-5FD79278E453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112" name="Text Box 86">
          <a:extLst>
            <a:ext uri="{FF2B5EF4-FFF2-40B4-BE49-F238E27FC236}">
              <a16:creationId xmlns:a16="http://schemas.microsoft.com/office/drawing/2014/main" id="{D4A1C901-C9D4-4554-A4A3-0819C09A1BE1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113" name="Text Box 87">
          <a:extLst>
            <a:ext uri="{FF2B5EF4-FFF2-40B4-BE49-F238E27FC236}">
              <a16:creationId xmlns:a16="http://schemas.microsoft.com/office/drawing/2014/main" id="{96F4B0B6-C76E-4771-9506-3837FC51A0A5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114" name="Text Box 88">
          <a:extLst>
            <a:ext uri="{FF2B5EF4-FFF2-40B4-BE49-F238E27FC236}">
              <a16:creationId xmlns:a16="http://schemas.microsoft.com/office/drawing/2014/main" id="{61ED3FE7-38CE-4298-840A-CE1E5A1CF3ED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115" name="Text Box 89">
          <a:extLst>
            <a:ext uri="{FF2B5EF4-FFF2-40B4-BE49-F238E27FC236}">
              <a16:creationId xmlns:a16="http://schemas.microsoft.com/office/drawing/2014/main" id="{59673403-DD9C-46F9-896A-23420BCED48B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116" name="Text Box 90">
          <a:extLst>
            <a:ext uri="{FF2B5EF4-FFF2-40B4-BE49-F238E27FC236}">
              <a16:creationId xmlns:a16="http://schemas.microsoft.com/office/drawing/2014/main" id="{7E401C2C-DA3E-4E3B-BBF7-3DC44F0406B9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185</xdr:row>
      <xdr:rowOff>0</xdr:rowOff>
    </xdr:from>
    <xdr:ext cx="76200" cy="258907"/>
    <xdr:sp macro="" textlink="">
      <xdr:nvSpPr>
        <xdr:cNvPr id="3117" name="Text Box 91">
          <a:extLst>
            <a:ext uri="{FF2B5EF4-FFF2-40B4-BE49-F238E27FC236}">
              <a16:creationId xmlns:a16="http://schemas.microsoft.com/office/drawing/2014/main" id="{C30A18EC-E317-4557-9696-9623955C1D2A}"/>
            </a:ext>
          </a:extLst>
        </xdr:cNvPr>
        <xdr:cNvSpPr txBox="1">
          <a:spLocks noChangeArrowheads="1"/>
        </xdr:cNvSpPr>
      </xdr:nvSpPr>
      <xdr:spPr bwMode="auto">
        <a:xfrm>
          <a:off x="1541318" y="170610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8908"/>
    <xdr:sp macro="" textlink="">
      <xdr:nvSpPr>
        <xdr:cNvPr id="3118" name="Text Box 92">
          <a:extLst>
            <a:ext uri="{FF2B5EF4-FFF2-40B4-BE49-F238E27FC236}">
              <a16:creationId xmlns:a16="http://schemas.microsoft.com/office/drawing/2014/main" id="{D50A766C-A8F9-4C69-845C-632C46CFEEA2}"/>
            </a:ext>
          </a:extLst>
        </xdr:cNvPr>
        <xdr:cNvSpPr txBox="1">
          <a:spLocks noChangeArrowheads="1"/>
        </xdr:cNvSpPr>
      </xdr:nvSpPr>
      <xdr:spPr bwMode="auto">
        <a:xfrm>
          <a:off x="1541318" y="194716977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8907"/>
    <xdr:sp macro="" textlink="">
      <xdr:nvSpPr>
        <xdr:cNvPr id="3119" name="Text Box 94">
          <a:extLst>
            <a:ext uri="{FF2B5EF4-FFF2-40B4-BE49-F238E27FC236}">
              <a16:creationId xmlns:a16="http://schemas.microsoft.com/office/drawing/2014/main" id="{E868FA16-ADCF-41E6-9036-A145FE19E7B0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8906"/>
    <xdr:sp macro="" textlink="">
      <xdr:nvSpPr>
        <xdr:cNvPr id="3120" name="Text Box 95">
          <a:extLst>
            <a:ext uri="{FF2B5EF4-FFF2-40B4-BE49-F238E27FC236}">
              <a16:creationId xmlns:a16="http://schemas.microsoft.com/office/drawing/2014/main" id="{5DF9A954-A1B0-4B53-BB96-4EB3A96D07CC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50248"/>
    <xdr:sp macro="" textlink="">
      <xdr:nvSpPr>
        <xdr:cNvPr id="3121" name="Text Box 96">
          <a:extLst>
            <a:ext uri="{FF2B5EF4-FFF2-40B4-BE49-F238E27FC236}">
              <a16:creationId xmlns:a16="http://schemas.microsoft.com/office/drawing/2014/main" id="{29508BF4-AA7F-4B83-85EE-F525F5730F98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8906"/>
    <xdr:sp macro="" textlink="">
      <xdr:nvSpPr>
        <xdr:cNvPr id="3122" name="Text Box 97">
          <a:extLst>
            <a:ext uri="{FF2B5EF4-FFF2-40B4-BE49-F238E27FC236}">
              <a16:creationId xmlns:a16="http://schemas.microsoft.com/office/drawing/2014/main" id="{4B5E5D5C-CDAF-4B42-BC07-9579CA608CA6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8908"/>
    <xdr:sp macro="" textlink="">
      <xdr:nvSpPr>
        <xdr:cNvPr id="3123" name="Text Box 98">
          <a:extLst>
            <a:ext uri="{FF2B5EF4-FFF2-40B4-BE49-F238E27FC236}">
              <a16:creationId xmlns:a16="http://schemas.microsoft.com/office/drawing/2014/main" id="{E4B90196-62A3-4781-91F6-045E3AD49934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8906"/>
    <xdr:sp macro="" textlink="">
      <xdr:nvSpPr>
        <xdr:cNvPr id="3124" name="Text Box 99">
          <a:extLst>
            <a:ext uri="{FF2B5EF4-FFF2-40B4-BE49-F238E27FC236}">
              <a16:creationId xmlns:a16="http://schemas.microsoft.com/office/drawing/2014/main" id="{9D3BD3FD-35F0-4E01-BEB8-B2B578365C4F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8907"/>
    <xdr:sp macro="" textlink="">
      <xdr:nvSpPr>
        <xdr:cNvPr id="3125" name="Text Box 100">
          <a:extLst>
            <a:ext uri="{FF2B5EF4-FFF2-40B4-BE49-F238E27FC236}">
              <a16:creationId xmlns:a16="http://schemas.microsoft.com/office/drawing/2014/main" id="{12E2A143-220E-457C-AF7D-78E5F670A292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8906"/>
    <xdr:sp macro="" textlink="">
      <xdr:nvSpPr>
        <xdr:cNvPr id="3126" name="Text Box 101">
          <a:extLst>
            <a:ext uri="{FF2B5EF4-FFF2-40B4-BE49-F238E27FC236}">
              <a16:creationId xmlns:a16="http://schemas.microsoft.com/office/drawing/2014/main" id="{E9C9AE08-9F54-4323-B180-2890B618A9E3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8907"/>
    <xdr:sp macro="" textlink="">
      <xdr:nvSpPr>
        <xdr:cNvPr id="3127" name="Text Box 102">
          <a:extLst>
            <a:ext uri="{FF2B5EF4-FFF2-40B4-BE49-F238E27FC236}">
              <a16:creationId xmlns:a16="http://schemas.microsoft.com/office/drawing/2014/main" id="{3B67D318-82AB-47B1-8FE3-09420FD7F476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8907"/>
    <xdr:sp macro="" textlink="">
      <xdr:nvSpPr>
        <xdr:cNvPr id="3128" name="Text Box 103">
          <a:extLst>
            <a:ext uri="{FF2B5EF4-FFF2-40B4-BE49-F238E27FC236}">
              <a16:creationId xmlns:a16="http://schemas.microsoft.com/office/drawing/2014/main" id="{650858F8-2387-4611-B7BC-67625F230FF0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67565"/>
    <xdr:sp macro="" textlink="">
      <xdr:nvSpPr>
        <xdr:cNvPr id="3129" name="Text Box 104">
          <a:extLst>
            <a:ext uri="{FF2B5EF4-FFF2-40B4-BE49-F238E27FC236}">
              <a16:creationId xmlns:a16="http://schemas.microsoft.com/office/drawing/2014/main" id="{9C5E0EDF-5F75-496D-8643-794B2EE8C544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30" name="Text Box 105">
          <a:extLst>
            <a:ext uri="{FF2B5EF4-FFF2-40B4-BE49-F238E27FC236}">
              <a16:creationId xmlns:a16="http://schemas.microsoft.com/office/drawing/2014/main" id="{0728F139-6FAE-41BE-ADCD-01616DB101EE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415</xdr:row>
      <xdr:rowOff>0</xdr:rowOff>
    </xdr:from>
    <xdr:ext cx="76200" cy="258908"/>
    <xdr:sp macro="" textlink="">
      <xdr:nvSpPr>
        <xdr:cNvPr id="3131" name="Text Box 106">
          <a:extLst>
            <a:ext uri="{FF2B5EF4-FFF2-40B4-BE49-F238E27FC236}">
              <a16:creationId xmlns:a16="http://schemas.microsoft.com/office/drawing/2014/main" id="{D1D10923-53D6-48A8-8D6D-5A2B116BE52D}"/>
            </a:ext>
          </a:extLst>
        </xdr:cNvPr>
        <xdr:cNvSpPr txBox="1">
          <a:spLocks noChangeArrowheads="1"/>
        </xdr:cNvSpPr>
      </xdr:nvSpPr>
      <xdr:spPr bwMode="auto">
        <a:xfrm>
          <a:off x="1541318" y="228366205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477</xdr:row>
      <xdr:rowOff>0</xdr:rowOff>
    </xdr:from>
    <xdr:ext cx="76200" cy="242627"/>
    <xdr:sp macro="" textlink="">
      <xdr:nvSpPr>
        <xdr:cNvPr id="3132" name="Text Box 107">
          <a:extLst>
            <a:ext uri="{FF2B5EF4-FFF2-40B4-BE49-F238E27FC236}">
              <a16:creationId xmlns:a16="http://schemas.microsoft.com/office/drawing/2014/main" id="{6EAF7E42-9E5B-4052-ACF0-17E5257F028E}"/>
            </a:ext>
          </a:extLst>
        </xdr:cNvPr>
        <xdr:cNvSpPr txBox="1">
          <a:spLocks noChangeArrowheads="1"/>
        </xdr:cNvSpPr>
      </xdr:nvSpPr>
      <xdr:spPr bwMode="auto">
        <a:xfrm>
          <a:off x="1541318" y="243935250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8908"/>
    <xdr:sp macro="" textlink="">
      <xdr:nvSpPr>
        <xdr:cNvPr id="3133" name="Text Box 108">
          <a:extLst>
            <a:ext uri="{FF2B5EF4-FFF2-40B4-BE49-F238E27FC236}">
              <a16:creationId xmlns:a16="http://schemas.microsoft.com/office/drawing/2014/main" id="{C3141461-6CCF-4CDC-9512-55C120BB2457}"/>
            </a:ext>
          </a:extLst>
        </xdr:cNvPr>
        <xdr:cNvSpPr txBox="1">
          <a:spLocks noChangeArrowheads="1"/>
        </xdr:cNvSpPr>
      </xdr:nvSpPr>
      <xdr:spPr bwMode="auto">
        <a:xfrm>
          <a:off x="1541318" y="1437409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134" name="Text Box 109">
          <a:extLst>
            <a:ext uri="{FF2B5EF4-FFF2-40B4-BE49-F238E27FC236}">
              <a16:creationId xmlns:a16="http://schemas.microsoft.com/office/drawing/2014/main" id="{83167FE8-0201-4C45-93B8-CFC003332CF1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135" name="Text Box 110">
          <a:extLst>
            <a:ext uri="{FF2B5EF4-FFF2-40B4-BE49-F238E27FC236}">
              <a16:creationId xmlns:a16="http://schemas.microsoft.com/office/drawing/2014/main" id="{43CDF30D-05E2-4C34-92AF-B37AEE6D6A62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136" name="Text Box 111">
          <a:extLst>
            <a:ext uri="{FF2B5EF4-FFF2-40B4-BE49-F238E27FC236}">
              <a16:creationId xmlns:a16="http://schemas.microsoft.com/office/drawing/2014/main" id="{9E8CFBDC-6CD8-4C29-BFD7-34DAC4737F7E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137" name="Text Box 112">
          <a:extLst>
            <a:ext uri="{FF2B5EF4-FFF2-40B4-BE49-F238E27FC236}">
              <a16:creationId xmlns:a16="http://schemas.microsoft.com/office/drawing/2014/main" id="{E1017683-A402-40C2-BEA3-E73B41A8C439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138" name="Text Box 113">
          <a:extLst>
            <a:ext uri="{FF2B5EF4-FFF2-40B4-BE49-F238E27FC236}">
              <a16:creationId xmlns:a16="http://schemas.microsoft.com/office/drawing/2014/main" id="{2A7ECD2F-A98E-455A-94E4-64A2A2381BE8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139" name="Text Box 114">
          <a:extLst>
            <a:ext uri="{FF2B5EF4-FFF2-40B4-BE49-F238E27FC236}">
              <a16:creationId xmlns:a16="http://schemas.microsoft.com/office/drawing/2014/main" id="{F40C9252-8C7F-48D2-9BE1-406C1FC06629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140" name="Text Box 115">
          <a:extLst>
            <a:ext uri="{FF2B5EF4-FFF2-40B4-BE49-F238E27FC236}">
              <a16:creationId xmlns:a16="http://schemas.microsoft.com/office/drawing/2014/main" id="{E2312E98-8375-4FCE-AA24-2F0D33145277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141" name="Text Box 116">
          <a:extLst>
            <a:ext uri="{FF2B5EF4-FFF2-40B4-BE49-F238E27FC236}">
              <a16:creationId xmlns:a16="http://schemas.microsoft.com/office/drawing/2014/main" id="{D11FCF0D-95DD-4014-ADBF-15E97C2EC83C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142" name="Text Box 117">
          <a:extLst>
            <a:ext uri="{FF2B5EF4-FFF2-40B4-BE49-F238E27FC236}">
              <a16:creationId xmlns:a16="http://schemas.microsoft.com/office/drawing/2014/main" id="{E7B938F9-D8A0-4C5D-9AF2-F57CD749F54D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143" name="Text Box 118">
          <a:extLst>
            <a:ext uri="{FF2B5EF4-FFF2-40B4-BE49-F238E27FC236}">
              <a16:creationId xmlns:a16="http://schemas.microsoft.com/office/drawing/2014/main" id="{A8BE46C1-DD5B-4D85-B35D-32F6592E1FA7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144" name="Text Box 119">
          <a:extLst>
            <a:ext uri="{FF2B5EF4-FFF2-40B4-BE49-F238E27FC236}">
              <a16:creationId xmlns:a16="http://schemas.microsoft.com/office/drawing/2014/main" id="{2AB8EA25-7B0F-43C7-9D25-74DC37D00479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145" name="Text Box 120">
          <a:extLst>
            <a:ext uri="{FF2B5EF4-FFF2-40B4-BE49-F238E27FC236}">
              <a16:creationId xmlns:a16="http://schemas.microsoft.com/office/drawing/2014/main" id="{B4DADE63-6EC7-43EC-B67D-0D57FE9B6CD4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146" name="Text Box 121">
          <a:extLst>
            <a:ext uri="{FF2B5EF4-FFF2-40B4-BE49-F238E27FC236}">
              <a16:creationId xmlns:a16="http://schemas.microsoft.com/office/drawing/2014/main" id="{5B7929BB-7CFB-46FC-84A3-DD71236ECAF9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147" name="Text Box 122">
          <a:extLst>
            <a:ext uri="{FF2B5EF4-FFF2-40B4-BE49-F238E27FC236}">
              <a16:creationId xmlns:a16="http://schemas.microsoft.com/office/drawing/2014/main" id="{8283849E-B670-4259-AF3B-20E074EBF90A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148" name="Text Box 123">
          <a:extLst>
            <a:ext uri="{FF2B5EF4-FFF2-40B4-BE49-F238E27FC236}">
              <a16:creationId xmlns:a16="http://schemas.microsoft.com/office/drawing/2014/main" id="{2C88A4CC-288D-4E84-A8A6-FCEFAFD78CBC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149" name="Text Box 124">
          <a:extLst>
            <a:ext uri="{FF2B5EF4-FFF2-40B4-BE49-F238E27FC236}">
              <a16:creationId xmlns:a16="http://schemas.microsoft.com/office/drawing/2014/main" id="{3777F450-E5D4-44E3-9C37-35768C0C43C8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150" name="Text Box 125">
          <a:extLst>
            <a:ext uri="{FF2B5EF4-FFF2-40B4-BE49-F238E27FC236}">
              <a16:creationId xmlns:a16="http://schemas.microsoft.com/office/drawing/2014/main" id="{E975BD05-C9B0-47AC-AE74-E406B1E4DD86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151" name="Text Box 126">
          <a:extLst>
            <a:ext uri="{FF2B5EF4-FFF2-40B4-BE49-F238E27FC236}">
              <a16:creationId xmlns:a16="http://schemas.microsoft.com/office/drawing/2014/main" id="{071F33C0-12B7-4A88-B478-4EE062886872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152" name="Text Box 127">
          <a:extLst>
            <a:ext uri="{FF2B5EF4-FFF2-40B4-BE49-F238E27FC236}">
              <a16:creationId xmlns:a16="http://schemas.microsoft.com/office/drawing/2014/main" id="{B1B3DDFE-EF51-4362-8456-4B95E2FE3BED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153" name="Text Box 128">
          <a:extLst>
            <a:ext uri="{FF2B5EF4-FFF2-40B4-BE49-F238E27FC236}">
              <a16:creationId xmlns:a16="http://schemas.microsoft.com/office/drawing/2014/main" id="{16A5107F-2188-413D-BFF6-41A4806B1D76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154" name="Text Box 129">
          <a:extLst>
            <a:ext uri="{FF2B5EF4-FFF2-40B4-BE49-F238E27FC236}">
              <a16:creationId xmlns:a16="http://schemas.microsoft.com/office/drawing/2014/main" id="{39C3AA61-0FF7-4C40-9E68-94E2B69FBB76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155" name="Text Box 130">
          <a:extLst>
            <a:ext uri="{FF2B5EF4-FFF2-40B4-BE49-F238E27FC236}">
              <a16:creationId xmlns:a16="http://schemas.microsoft.com/office/drawing/2014/main" id="{D5BD67DC-331F-48AF-9885-2330A34774B5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156" name="Text Box 131">
          <a:extLst>
            <a:ext uri="{FF2B5EF4-FFF2-40B4-BE49-F238E27FC236}">
              <a16:creationId xmlns:a16="http://schemas.microsoft.com/office/drawing/2014/main" id="{0E820358-DFEE-43BA-86DF-285A981C7F2E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157" name="Text Box 132">
          <a:extLst>
            <a:ext uri="{FF2B5EF4-FFF2-40B4-BE49-F238E27FC236}">
              <a16:creationId xmlns:a16="http://schemas.microsoft.com/office/drawing/2014/main" id="{9C3D06C9-E0FD-4FA0-AF5D-A6BA141ED915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8908"/>
    <xdr:sp macro="" textlink="">
      <xdr:nvSpPr>
        <xdr:cNvPr id="3158" name="Text Box 135">
          <a:extLst>
            <a:ext uri="{FF2B5EF4-FFF2-40B4-BE49-F238E27FC236}">
              <a16:creationId xmlns:a16="http://schemas.microsoft.com/office/drawing/2014/main" id="{675B12C1-E72E-4195-B7EA-F5B9A71A3862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8906"/>
    <xdr:sp macro="" textlink="">
      <xdr:nvSpPr>
        <xdr:cNvPr id="3159" name="Text Box 136">
          <a:extLst>
            <a:ext uri="{FF2B5EF4-FFF2-40B4-BE49-F238E27FC236}">
              <a16:creationId xmlns:a16="http://schemas.microsoft.com/office/drawing/2014/main" id="{2EF825BD-7914-4A8E-84B6-00EB79C21BAB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8906"/>
    <xdr:sp macro="" textlink="">
      <xdr:nvSpPr>
        <xdr:cNvPr id="3160" name="Text Box 137">
          <a:extLst>
            <a:ext uri="{FF2B5EF4-FFF2-40B4-BE49-F238E27FC236}">
              <a16:creationId xmlns:a16="http://schemas.microsoft.com/office/drawing/2014/main" id="{7B643D7A-00A1-4F5F-9E50-65F30D8DE196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50248"/>
    <xdr:sp macro="" textlink="">
      <xdr:nvSpPr>
        <xdr:cNvPr id="3161" name="Text Box 139">
          <a:extLst>
            <a:ext uri="{FF2B5EF4-FFF2-40B4-BE49-F238E27FC236}">
              <a16:creationId xmlns:a16="http://schemas.microsoft.com/office/drawing/2014/main" id="{6EC5D3EA-C89C-49EE-8953-FF0D41A6716A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8907"/>
    <xdr:sp macro="" textlink="">
      <xdr:nvSpPr>
        <xdr:cNvPr id="3162" name="Text Box 141">
          <a:extLst>
            <a:ext uri="{FF2B5EF4-FFF2-40B4-BE49-F238E27FC236}">
              <a16:creationId xmlns:a16="http://schemas.microsoft.com/office/drawing/2014/main" id="{08759776-091D-486E-89EB-4873C817A64F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8907"/>
    <xdr:sp macro="" textlink="">
      <xdr:nvSpPr>
        <xdr:cNvPr id="3163" name="Text Box 142">
          <a:extLst>
            <a:ext uri="{FF2B5EF4-FFF2-40B4-BE49-F238E27FC236}">
              <a16:creationId xmlns:a16="http://schemas.microsoft.com/office/drawing/2014/main" id="{D7DD551D-9947-4023-A8B5-E74D39821F75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8907"/>
    <xdr:sp macro="" textlink="">
      <xdr:nvSpPr>
        <xdr:cNvPr id="3164" name="Text Box 143">
          <a:extLst>
            <a:ext uri="{FF2B5EF4-FFF2-40B4-BE49-F238E27FC236}">
              <a16:creationId xmlns:a16="http://schemas.microsoft.com/office/drawing/2014/main" id="{80325B66-5755-47F6-B7E1-FA98C090E0CF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8907"/>
    <xdr:sp macro="" textlink="">
      <xdr:nvSpPr>
        <xdr:cNvPr id="3165" name="Text Box 144">
          <a:extLst>
            <a:ext uri="{FF2B5EF4-FFF2-40B4-BE49-F238E27FC236}">
              <a16:creationId xmlns:a16="http://schemas.microsoft.com/office/drawing/2014/main" id="{27FA6C6C-5AE9-432E-8160-04C0E6FF4929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8907"/>
    <xdr:sp macro="" textlink="">
      <xdr:nvSpPr>
        <xdr:cNvPr id="3166" name="Text Box 145">
          <a:extLst>
            <a:ext uri="{FF2B5EF4-FFF2-40B4-BE49-F238E27FC236}">
              <a16:creationId xmlns:a16="http://schemas.microsoft.com/office/drawing/2014/main" id="{8D348F25-A0E5-456B-A4C2-13F854FCCD0D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8907"/>
    <xdr:sp macro="" textlink="">
      <xdr:nvSpPr>
        <xdr:cNvPr id="3167" name="Text Box 146">
          <a:extLst>
            <a:ext uri="{FF2B5EF4-FFF2-40B4-BE49-F238E27FC236}">
              <a16:creationId xmlns:a16="http://schemas.microsoft.com/office/drawing/2014/main" id="{E07F3EAF-8046-4175-A9DC-1BA7C166C239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8907"/>
    <xdr:sp macro="" textlink="">
      <xdr:nvSpPr>
        <xdr:cNvPr id="3168" name="Text Box 147">
          <a:extLst>
            <a:ext uri="{FF2B5EF4-FFF2-40B4-BE49-F238E27FC236}">
              <a16:creationId xmlns:a16="http://schemas.microsoft.com/office/drawing/2014/main" id="{3C2F47CE-35D4-4242-8D1D-4EC8057938ED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169" name="Text Box 149">
          <a:extLst>
            <a:ext uri="{FF2B5EF4-FFF2-40B4-BE49-F238E27FC236}">
              <a16:creationId xmlns:a16="http://schemas.microsoft.com/office/drawing/2014/main" id="{1170E3D9-590E-4B6A-AA02-5618BC91654C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170" name="Text Box 151">
          <a:extLst>
            <a:ext uri="{FF2B5EF4-FFF2-40B4-BE49-F238E27FC236}">
              <a16:creationId xmlns:a16="http://schemas.microsoft.com/office/drawing/2014/main" id="{0A4C3DAC-C1ED-47BB-9636-94940D9899ED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8906"/>
    <xdr:sp macro="" textlink="">
      <xdr:nvSpPr>
        <xdr:cNvPr id="3171" name="Text Box 152">
          <a:extLst>
            <a:ext uri="{FF2B5EF4-FFF2-40B4-BE49-F238E27FC236}">
              <a16:creationId xmlns:a16="http://schemas.microsoft.com/office/drawing/2014/main" id="{F5F4C5AF-B372-4F09-AF9C-6910442C8820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8906"/>
    <xdr:sp macro="" textlink="">
      <xdr:nvSpPr>
        <xdr:cNvPr id="3172" name="Text Box 153">
          <a:extLst>
            <a:ext uri="{FF2B5EF4-FFF2-40B4-BE49-F238E27FC236}">
              <a16:creationId xmlns:a16="http://schemas.microsoft.com/office/drawing/2014/main" id="{8CFBF84B-1FE8-46FC-8B9D-467FFFCE2C8E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8908"/>
    <xdr:sp macro="" textlink="">
      <xdr:nvSpPr>
        <xdr:cNvPr id="3173" name="Text Box 154">
          <a:extLst>
            <a:ext uri="{FF2B5EF4-FFF2-40B4-BE49-F238E27FC236}">
              <a16:creationId xmlns:a16="http://schemas.microsoft.com/office/drawing/2014/main" id="{8567845B-82D2-4EFB-A62F-F10CC082193F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8908"/>
    <xdr:sp macro="" textlink="">
      <xdr:nvSpPr>
        <xdr:cNvPr id="3174" name="Text Box 155">
          <a:extLst>
            <a:ext uri="{FF2B5EF4-FFF2-40B4-BE49-F238E27FC236}">
              <a16:creationId xmlns:a16="http://schemas.microsoft.com/office/drawing/2014/main" id="{20926CE0-553A-4693-9EB3-F949EF2DE726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75" name="Text Box 156">
          <a:extLst>
            <a:ext uri="{FF2B5EF4-FFF2-40B4-BE49-F238E27FC236}">
              <a16:creationId xmlns:a16="http://schemas.microsoft.com/office/drawing/2014/main" id="{ED7F1BEF-3AB3-4F73-94C4-58EA22082612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76" name="Text Box 157">
          <a:extLst>
            <a:ext uri="{FF2B5EF4-FFF2-40B4-BE49-F238E27FC236}">
              <a16:creationId xmlns:a16="http://schemas.microsoft.com/office/drawing/2014/main" id="{0D889B22-0EF1-45F6-B893-62CBF4FF18AB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76200" cy="258906"/>
    <xdr:sp macro="" textlink="">
      <xdr:nvSpPr>
        <xdr:cNvPr id="3177" name="Text Box 158">
          <a:extLst>
            <a:ext uri="{FF2B5EF4-FFF2-40B4-BE49-F238E27FC236}">
              <a16:creationId xmlns:a16="http://schemas.microsoft.com/office/drawing/2014/main" id="{0BC55F87-8CB5-4EEB-AC27-411CC93930E7}"/>
            </a:ext>
          </a:extLst>
        </xdr:cNvPr>
        <xdr:cNvSpPr txBox="1">
          <a:spLocks noChangeArrowheads="1"/>
        </xdr:cNvSpPr>
      </xdr:nvSpPr>
      <xdr:spPr bwMode="auto">
        <a:xfrm>
          <a:off x="0" y="166843364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266</xdr:row>
      <xdr:rowOff>0</xdr:rowOff>
    </xdr:from>
    <xdr:ext cx="76200" cy="267566"/>
    <xdr:sp macro="" textlink="">
      <xdr:nvSpPr>
        <xdr:cNvPr id="3178" name="Text Box 159">
          <a:extLst>
            <a:ext uri="{FF2B5EF4-FFF2-40B4-BE49-F238E27FC236}">
              <a16:creationId xmlns:a16="http://schemas.microsoft.com/office/drawing/2014/main" id="{61AB421B-462A-4623-ADA9-744105953AD5}"/>
            </a:ext>
          </a:extLst>
        </xdr:cNvPr>
        <xdr:cNvSpPr txBox="1">
          <a:spLocks noChangeArrowheads="1"/>
        </xdr:cNvSpPr>
      </xdr:nvSpPr>
      <xdr:spPr bwMode="auto">
        <a:xfrm>
          <a:off x="0" y="190950273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42628"/>
    <xdr:sp macro="" textlink="">
      <xdr:nvSpPr>
        <xdr:cNvPr id="3179" name="Text Box 160">
          <a:extLst>
            <a:ext uri="{FF2B5EF4-FFF2-40B4-BE49-F238E27FC236}">
              <a16:creationId xmlns:a16="http://schemas.microsoft.com/office/drawing/2014/main" id="{8862E242-674C-4270-910A-578E6F01EBEA}"/>
            </a:ext>
          </a:extLst>
        </xdr:cNvPr>
        <xdr:cNvSpPr txBox="1">
          <a:spLocks noChangeArrowheads="1"/>
        </xdr:cNvSpPr>
      </xdr:nvSpPr>
      <xdr:spPr bwMode="auto">
        <a:xfrm>
          <a:off x="0" y="236150727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42629"/>
    <xdr:sp macro="" textlink="">
      <xdr:nvSpPr>
        <xdr:cNvPr id="3180" name="Text Box 161">
          <a:extLst>
            <a:ext uri="{FF2B5EF4-FFF2-40B4-BE49-F238E27FC236}">
              <a16:creationId xmlns:a16="http://schemas.microsoft.com/office/drawing/2014/main" id="{23459E50-1022-434C-9C14-200D53F7D602}"/>
            </a:ext>
          </a:extLst>
        </xdr:cNvPr>
        <xdr:cNvSpPr txBox="1">
          <a:spLocks noChangeArrowheads="1"/>
        </xdr:cNvSpPr>
      </xdr:nvSpPr>
      <xdr:spPr bwMode="auto">
        <a:xfrm>
          <a:off x="0" y="236652955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450</xdr:row>
      <xdr:rowOff>0</xdr:rowOff>
    </xdr:from>
    <xdr:ext cx="76200" cy="242627"/>
    <xdr:sp macro="" textlink="">
      <xdr:nvSpPr>
        <xdr:cNvPr id="3181" name="Text Box 162">
          <a:extLst>
            <a:ext uri="{FF2B5EF4-FFF2-40B4-BE49-F238E27FC236}">
              <a16:creationId xmlns:a16="http://schemas.microsoft.com/office/drawing/2014/main" id="{0DEA2899-7F1E-494D-AE06-6911F708077F}"/>
            </a:ext>
          </a:extLst>
        </xdr:cNvPr>
        <xdr:cNvSpPr txBox="1">
          <a:spLocks noChangeArrowheads="1"/>
        </xdr:cNvSpPr>
      </xdr:nvSpPr>
      <xdr:spPr bwMode="auto">
        <a:xfrm>
          <a:off x="0" y="237155182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452</xdr:row>
      <xdr:rowOff>0</xdr:rowOff>
    </xdr:from>
    <xdr:ext cx="76200" cy="242628"/>
    <xdr:sp macro="" textlink="">
      <xdr:nvSpPr>
        <xdr:cNvPr id="3182" name="Text Box 163">
          <a:extLst>
            <a:ext uri="{FF2B5EF4-FFF2-40B4-BE49-F238E27FC236}">
              <a16:creationId xmlns:a16="http://schemas.microsoft.com/office/drawing/2014/main" id="{ECCB7551-474A-4710-89B2-2010774464FD}"/>
            </a:ext>
          </a:extLst>
        </xdr:cNvPr>
        <xdr:cNvSpPr txBox="1">
          <a:spLocks noChangeArrowheads="1"/>
        </xdr:cNvSpPr>
      </xdr:nvSpPr>
      <xdr:spPr bwMode="auto">
        <a:xfrm>
          <a:off x="0" y="237657409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454</xdr:row>
      <xdr:rowOff>0</xdr:rowOff>
    </xdr:from>
    <xdr:ext cx="76200" cy="242628"/>
    <xdr:sp macro="" textlink="">
      <xdr:nvSpPr>
        <xdr:cNvPr id="3183" name="Text Box 164">
          <a:extLst>
            <a:ext uri="{FF2B5EF4-FFF2-40B4-BE49-F238E27FC236}">
              <a16:creationId xmlns:a16="http://schemas.microsoft.com/office/drawing/2014/main" id="{33C96067-DAA3-4AFC-888A-CEC2C755E9CC}"/>
            </a:ext>
          </a:extLst>
        </xdr:cNvPr>
        <xdr:cNvSpPr txBox="1">
          <a:spLocks noChangeArrowheads="1"/>
        </xdr:cNvSpPr>
      </xdr:nvSpPr>
      <xdr:spPr bwMode="auto">
        <a:xfrm>
          <a:off x="0" y="238159636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456</xdr:row>
      <xdr:rowOff>0</xdr:rowOff>
    </xdr:from>
    <xdr:ext cx="76200" cy="242628"/>
    <xdr:sp macro="" textlink="">
      <xdr:nvSpPr>
        <xdr:cNvPr id="3184" name="Text Box 165">
          <a:extLst>
            <a:ext uri="{FF2B5EF4-FFF2-40B4-BE49-F238E27FC236}">
              <a16:creationId xmlns:a16="http://schemas.microsoft.com/office/drawing/2014/main" id="{E678B44E-67BD-44C4-AD06-D52EC54CF53F}"/>
            </a:ext>
          </a:extLst>
        </xdr:cNvPr>
        <xdr:cNvSpPr txBox="1">
          <a:spLocks noChangeArrowheads="1"/>
        </xdr:cNvSpPr>
      </xdr:nvSpPr>
      <xdr:spPr bwMode="auto">
        <a:xfrm>
          <a:off x="0" y="238661864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42627"/>
    <xdr:sp macro="" textlink="">
      <xdr:nvSpPr>
        <xdr:cNvPr id="3185" name="Text Box 166">
          <a:extLst>
            <a:ext uri="{FF2B5EF4-FFF2-40B4-BE49-F238E27FC236}">
              <a16:creationId xmlns:a16="http://schemas.microsoft.com/office/drawing/2014/main" id="{7ED03EB8-A9A8-4875-99F2-FA56346A684A}"/>
            </a:ext>
          </a:extLst>
        </xdr:cNvPr>
        <xdr:cNvSpPr txBox="1">
          <a:spLocks noChangeArrowheads="1"/>
        </xdr:cNvSpPr>
      </xdr:nvSpPr>
      <xdr:spPr bwMode="auto">
        <a:xfrm>
          <a:off x="0" y="239164091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460</xdr:row>
      <xdr:rowOff>0</xdr:rowOff>
    </xdr:from>
    <xdr:ext cx="76200" cy="242629"/>
    <xdr:sp macro="" textlink="">
      <xdr:nvSpPr>
        <xdr:cNvPr id="3186" name="Text Box 167">
          <a:extLst>
            <a:ext uri="{FF2B5EF4-FFF2-40B4-BE49-F238E27FC236}">
              <a16:creationId xmlns:a16="http://schemas.microsoft.com/office/drawing/2014/main" id="{15EC0866-DD3E-4045-9C6D-22F841FBEEAB}"/>
            </a:ext>
          </a:extLst>
        </xdr:cNvPr>
        <xdr:cNvSpPr txBox="1">
          <a:spLocks noChangeArrowheads="1"/>
        </xdr:cNvSpPr>
      </xdr:nvSpPr>
      <xdr:spPr bwMode="auto">
        <a:xfrm>
          <a:off x="0" y="239666318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462</xdr:row>
      <xdr:rowOff>0</xdr:rowOff>
    </xdr:from>
    <xdr:ext cx="76200" cy="267565"/>
    <xdr:sp macro="" textlink="">
      <xdr:nvSpPr>
        <xdr:cNvPr id="3187" name="Text Box 168">
          <a:extLst>
            <a:ext uri="{FF2B5EF4-FFF2-40B4-BE49-F238E27FC236}">
              <a16:creationId xmlns:a16="http://schemas.microsoft.com/office/drawing/2014/main" id="{E7F5971F-8A71-4E13-B609-19C7B8F8A476}"/>
            </a:ext>
          </a:extLst>
        </xdr:cNvPr>
        <xdr:cNvSpPr txBox="1">
          <a:spLocks noChangeArrowheads="1"/>
        </xdr:cNvSpPr>
      </xdr:nvSpPr>
      <xdr:spPr bwMode="auto">
        <a:xfrm>
          <a:off x="0" y="2401685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67566"/>
    <xdr:sp macro="" textlink="">
      <xdr:nvSpPr>
        <xdr:cNvPr id="3188" name="Text Box 169">
          <a:extLst>
            <a:ext uri="{FF2B5EF4-FFF2-40B4-BE49-F238E27FC236}">
              <a16:creationId xmlns:a16="http://schemas.microsoft.com/office/drawing/2014/main" id="{202F3B1A-4125-4E82-AA31-64D30F2DE70C}"/>
            </a:ext>
          </a:extLst>
        </xdr:cNvPr>
        <xdr:cNvSpPr txBox="1">
          <a:spLocks noChangeArrowheads="1"/>
        </xdr:cNvSpPr>
      </xdr:nvSpPr>
      <xdr:spPr bwMode="auto">
        <a:xfrm>
          <a:off x="0" y="240670773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466</xdr:row>
      <xdr:rowOff>0</xdr:rowOff>
    </xdr:from>
    <xdr:ext cx="76200" cy="242627"/>
    <xdr:sp macro="" textlink="">
      <xdr:nvSpPr>
        <xdr:cNvPr id="3189" name="Text Box 170">
          <a:extLst>
            <a:ext uri="{FF2B5EF4-FFF2-40B4-BE49-F238E27FC236}">
              <a16:creationId xmlns:a16="http://schemas.microsoft.com/office/drawing/2014/main" id="{AE24C804-78A9-4ADB-9A10-988F2A8F27F9}"/>
            </a:ext>
          </a:extLst>
        </xdr:cNvPr>
        <xdr:cNvSpPr txBox="1">
          <a:spLocks noChangeArrowheads="1"/>
        </xdr:cNvSpPr>
      </xdr:nvSpPr>
      <xdr:spPr bwMode="auto">
        <a:xfrm>
          <a:off x="0" y="241173000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42629"/>
    <xdr:sp macro="" textlink="">
      <xdr:nvSpPr>
        <xdr:cNvPr id="3190" name="Text Box 171">
          <a:extLst>
            <a:ext uri="{FF2B5EF4-FFF2-40B4-BE49-F238E27FC236}">
              <a16:creationId xmlns:a16="http://schemas.microsoft.com/office/drawing/2014/main" id="{2879C8A2-CF60-40E4-B397-E0C3D4203BA7}"/>
            </a:ext>
          </a:extLst>
        </xdr:cNvPr>
        <xdr:cNvSpPr txBox="1">
          <a:spLocks noChangeArrowheads="1"/>
        </xdr:cNvSpPr>
      </xdr:nvSpPr>
      <xdr:spPr bwMode="auto">
        <a:xfrm>
          <a:off x="0" y="241675227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42628"/>
    <xdr:sp macro="" textlink="">
      <xdr:nvSpPr>
        <xdr:cNvPr id="3191" name="Text Box 172">
          <a:extLst>
            <a:ext uri="{FF2B5EF4-FFF2-40B4-BE49-F238E27FC236}">
              <a16:creationId xmlns:a16="http://schemas.microsoft.com/office/drawing/2014/main" id="{819093BF-6073-46EC-B5C2-214B644F9206}"/>
            </a:ext>
          </a:extLst>
        </xdr:cNvPr>
        <xdr:cNvSpPr txBox="1">
          <a:spLocks noChangeArrowheads="1"/>
        </xdr:cNvSpPr>
      </xdr:nvSpPr>
      <xdr:spPr bwMode="auto">
        <a:xfrm>
          <a:off x="0" y="242177455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58907"/>
    <xdr:sp macro="" textlink="">
      <xdr:nvSpPr>
        <xdr:cNvPr id="3192" name="Text Box 173">
          <a:extLst>
            <a:ext uri="{FF2B5EF4-FFF2-40B4-BE49-F238E27FC236}">
              <a16:creationId xmlns:a16="http://schemas.microsoft.com/office/drawing/2014/main" id="{B09E1302-245F-4921-8FBF-2FFAAD819EC5}"/>
            </a:ext>
          </a:extLst>
        </xdr:cNvPr>
        <xdr:cNvSpPr txBox="1">
          <a:spLocks noChangeArrowheads="1"/>
        </xdr:cNvSpPr>
      </xdr:nvSpPr>
      <xdr:spPr bwMode="auto">
        <a:xfrm>
          <a:off x="0" y="247199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193" name="Text Box 175">
          <a:extLst>
            <a:ext uri="{FF2B5EF4-FFF2-40B4-BE49-F238E27FC236}">
              <a16:creationId xmlns:a16="http://schemas.microsoft.com/office/drawing/2014/main" id="{B390D36C-B516-45F9-B48A-55C126F082D0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194" name="Text Box 176">
          <a:extLst>
            <a:ext uri="{FF2B5EF4-FFF2-40B4-BE49-F238E27FC236}">
              <a16:creationId xmlns:a16="http://schemas.microsoft.com/office/drawing/2014/main" id="{EB6FCD29-758B-44B6-93C2-508B08534239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195" name="Text Box 177">
          <a:extLst>
            <a:ext uri="{FF2B5EF4-FFF2-40B4-BE49-F238E27FC236}">
              <a16:creationId xmlns:a16="http://schemas.microsoft.com/office/drawing/2014/main" id="{BDC42E3E-0AB7-4187-871F-DF1D9A03A780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196" name="Text Box 178">
          <a:extLst>
            <a:ext uri="{FF2B5EF4-FFF2-40B4-BE49-F238E27FC236}">
              <a16:creationId xmlns:a16="http://schemas.microsoft.com/office/drawing/2014/main" id="{E87645AE-4D3C-44B2-9928-81AD6F6B51B8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197" name="Text Box 179">
          <a:extLst>
            <a:ext uri="{FF2B5EF4-FFF2-40B4-BE49-F238E27FC236}">
              <a16:creationId xmlns:a16="http://schemas.microsoft.com/office/drawing/2014/main" id="{493ED436-76AD-41B0-BAE3-FDEE5BFCD945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198" name="Text Box 180">
          <a:extLst>
            <a:ext uri="{FF2B5EF4-FFF2-40B4-BE49-F238E27FC236}">
              <a16:creationId xmlns:a16="http://schemas.microsoft.com/office/drawing/2014/main" id="{83C7BAC4-5349-4376-8D5D-C5F0AC122DBD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199" name="Text Box 181">
          <a:extLst>
            <a:ext uri="{FF2B5EF4-FFF2-40B4-BE49-F238E27FC236}">
              <a16:creationId xmlns:a16="http://schemas.microsoft.com/office/drawing/2014/main" id="{E9883D91-52A8-4340-8224-D832EDE86DB1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200" name="Text Box 182">
          <a:extLst>
            <a:ext uri="{FF2B5EF4-FFF2-40B4-BE49-F238E27FC236}">
              <a16:creationId xmlns:a16="http://schemas.microsoft.com/office/drawing/2014/main" id="{189E2605-0D92-4302-B523-728C6FF9D2D6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201" name="Text Box 183">
          <a:extLst>
            <a:ext uri="{FF2B5EF4-FFF2-40B4-BE49-F238E27FC236}">
              <a16:creationId xmlns:a16="http://schemas.microsoft.com/office/drawing/2014/main" id="{477F91FA-39E1-489A-8A4C-0CDEB17AC8F9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202" name="Text Box 184">
          <a:extLst>
            <a:ext uri="{FF2B5EF4-FFF2-40B4-BE49-F238E27FC236}">
              <a16:creationId xmlns:a16="http://schemas.microsoft.com/office/drawing/2014/main" id="{9E7C5C14-A392-4C96-BF5C-733D3C92BB4C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203" name="Text Box 185">
          <a:extLst>
            <a:ext uri="{FF2B5EF4-FFF2-40B4-BE49-F238E27FC236}">
              <a16:creationId xmlns:a16="http://schemas.microsoft.com/office/drawing/2014/main" id="{7440F8D5-47A1-4349-B68A-90A05E6EF4E5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04" name="Text Box 186">
          <a:extLst>
            <a:ext uri="{FF2B5EF4-FFF2-40B4-BE49-F238E27FC236}">
              <a16:creationId xmlns:a16="http://schemas.microsoft.com/office/drawing/2014/main" id="{3CF6AC8C-8FA9-47DC-A6E2-4D06F4ED5C21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05" name="Text Box 187">
          <a:extLst>
            <a:ext uri="{FF2B5EF4-FFF2-40B4-BE49-F238E27FC236}">
              <a16:creationId xmlns:a16="http://schemas.microsoft.com/office/drawing/2014/main" id="{345706EB-79D2-4C71-BDBA-F349DFE33358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187</xdr:row>
      <xdr:rowOff>0</xdr:rowOff>
    </xdr:from>
    <xdr:ext cx="76200" cy="258906"/>
    <xdr:sp macro="" textlink="">
      <xdr:nvSpPr>
        <xdr:cNvPr id="3206" name="Text Box 188">
          <a:extLst>
            <a:ext uri="{FF2B5EF4-FFF2-40B4-BE49-F238E27FC236}">
              <a16:creationId xmlns:a16="http://schemas.microsoft.com/office/drawing/2014/main" id="{AD76D4AE-6EB1-42B5-BEB5-E00B49D0E3AA}"/>
            </a:ext>
          </a:extLst>
        </xdr:cNvPr>
        <xdr:cNvSpPr txBox="1">
          <a:spLocks noChangeArrowheads="1"/>
        </xdr:cNvSpPr>
      </xdr:nvSpPr>
      <xdr:spPr bwMode="auto">
        <a:xfrm>
          <a:off x="1541318" y="171112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207" name="Text Box 189">
          <a:extLst>
            <a:ext uri="{FF2B5EF4-FFF2-40B4-BE49-F238E27FC236}">
              <a16:creationId xmlns:a16="http://schemas.microsoft.com/office/drawing/2014/main" id="{BDDF1CA0-5191-479C-A196-13353164D001}"/>
            </a:ext>
          </a:extLst>
        </xdr:cNvPr>
        <xdr:cNvSpPr txBox="1">
          <a:spLocks noChangeArrowheads="1"/>
        </xdr:cNvSpPr>
      </xdr:nvSpPr>
      <xdr:spPr bwMode="auto">
        <a:xfrm>
          <a:off x="1541318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8907"/>
    <xdr:sp macro="" textlink="">
      <xdr:nvSpPr>
        <xdr:cNvPr id="3208" name="Text Box 190">
          <a:extLst>
            <a:ext uri="{FF2B5EF4-FFF2-40B4-BE49-F238E27FC236}">
              <a16:creationId xmlns:a16="http://schemas.microsoft.com/office/drawing/2014/main" id="{CEA1F8BC-DE65-4CB4-B62C-4914647CCD9A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8906"/>
    <xdr:sp macro="" textlink="">
      <xdr:nvSpPr>
        <xdr:cNvPr id="3209" name="Text Box 191">
          <a:extLst>
            <a:ext uri="{FF2B5EF4-FFF2-40B4-BE49-F238E27FC236}">
              <a16:creationId xmlns:a16="http://schemas.microsoft.com/office/drawing/2014/main" id="{E6C64B7F-0792-4C12-924F-D213F1FCD40D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50248"/>
    <xdr:sp macro="" textlink="">
      <xdr:nvSpPr>
        <xdr:cNvPr id="3210" name="Text Box 192">
          <a:extLst>
            <a:ext uri="{FF2B5EF4-FFF2-40B4-BE49-F238E27FC236}">
              <a16:creationId xmlns:a16="http://schemas.microsoft.com/office/drawing/2014/main" id="{C26F7DE5-FC13-4785-B209-F5A6BE495183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8906"/>
    <xdr:sp macro="" textlink="">
      <xdr:nvSpPr>
        <xdr:cNvPr id="3211" name="Text Box 193">
          <a:extLst>
            <a:ext uri="{FF2B5EF4-FFF2-40B4-BE49-F238E27FC236}">
              <a16:creationId xmlns:a16="http://schemas.microsoft.com/office/drawing/2014/main" id="{8DE5393E-934D-440E-BF79-BB501BA814E9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8908"/>
    <xdr:sp macro="" textlink="">
      <xdr:nvSpPr>
        <xdr:cNvPr id="3212" name="Text Box 194">
          <a:extLst>
            <a:ext uri="{FF2B5EF4-FFF2-40B4-BE49-F238E27FC236}">
              <a16:creationId xmlns:a16="http://schemas.microsoft.com/office/drawing/2014/main" id="{10F4E69F-6303-4FD1-9F0B-70CE660543D2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8906"/>
    <xdr:sp macro="" textlink="">
      <xdr:nvSpPr>
        <xdr:cNvPr id="3213" name="Text Box 195">
          <a:extLst>
            <a:ext uri="{FF2B5EF4-FFF2-40B4-BE49-F238E27FC236}">
              <a16:creationId xmlns:a16="http://schemas.microsoft.com/office/drawing/2014/main" id="{68F1A3A2-80D5-4F0D-A4CE-914FB1053A7E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8907"/>
    <xdr:sp macro="" textlink="">
      <xdr:nvSpPr>
        <xdr:cNvPr id="3214" name="Text Box 196">
          <a:extLst>
            <a:ext uri="{FF2B5EF4-FFF2-40B4-BE49-F238E27FC236}">
              <a16:creationId xmlns:a16="http://schemas.microsoft.com/office/drawing/2014/main" id="{62E31789-BBC0-4419-9FA1-66D1910E27F0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8906"/>
    <xdr:sp macro="" textlink="">
      <xdr:nvSpPr>
        <xdr:cNvPr id="3215" name="Text Box 197">
          <a:extLst>
            <a:ext uri="{FF2B5EF4-FFF2-40B4-BE49-F238E27FC236}">
              <a16:creationId xmlns:a16="http://schemas.microsoft.com/office/drawing/2014/main" id="{EE43C4F0-F1F8-4B3B-AA13-D87C1EB600E1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8907"/>
    <xdr:sp macro="" textlink="">
      <xdr:nvSpPr>
        <xdr:cNvPr id="3216" name="Text Box 198">
          <a:extLst>
            <a:ext uri="{FF2B5EF4-FFF2-40B4-BE49-F238E27FC236}">
              <a16:creationId xmlns:a16="http://schemas.microsoft.com/office/drawing/2014/main" id="{672DCDA3-5456-4586-A4B9-0EB2E25F0424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8907"/>
    <xdr:sp macro="" textlink="">
      <xdr:nvSpPr>
        <xdr:cNvPr id="3217" name="Text Box 199">
          <a:extLst>
            <a:ext uri="{FF2B5EF4-FFF2-40B4-BE49-F238E27FC236}">
              <a16:creationId xmlns:a16="http://schemas.microsoft.com/office/drawing/2014/main" id="{854F4CAC-81BD-4714-973B-FF887042ACCA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67565"/>
    <xdr:sp macro="" textlink="">
      <xdr:nvSpPr>
        <xdr:cNvPr id="3218" name="Text Box 200">
          <a:extLst>
            <a:ext uri="{FF2B5EF4-FFF2-40B4-BE49-F238E27FC236}">
              <a16:creationId xmlns:a16="http://schemas.microsoft.com/office/drawing/2014/main" id="{A50140E5-F4F5-485E-BA10-3BCB15E428C0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19" name="Text Box 201">
          <a:extLst>
            <a:ext uri="{FF2B5EF4-FFF2-40B4-BE49-F238E27FC236}">
              <a16:creationId xmlns:a16="http://schemas.microsoft.com/office/drawing/2014/main" id="{F2C36921-FF60-47CC-A70F-B0BF5932EBD2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20" name="Text Box 202">
          <a:extLst>
            <a:ext uri="{FF2B5EF4-FFF2-40B4-BE49-F238E27FC236}">
              <a16:creationId xmlns:a16="http://schemas.microsoft.com/office/drawing/2014/main" id="{2B61173E-B3F9-4DBD-B609-86654630D63A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417</xdr:row>
      <xdr:rowOff>0</xdr:rowOff>
    </xdr:from>
    <xdr:ext cx="76200" cy="258907"/>
    <xdr:sp macro="" textlink="">
      <xdr:nvSpPr>
        <xdr:cNvPr id="3221" name="Text Box 203">
          <a:extLst>
            <a:ext uri="{FF2B5EF4-FFF2-40B4-BE49-F238E27FC236}">
              <a16:creationId xmlns:a16="http://schemas.microsoft.com/office/drawing/2014/main" id="{1289D7D1-C029-423E-BD14-289B53352CA4}"/>
            </a:ext>
          </a:extLst>
        </xdr:cNvPr>
        <xdr:cNvSpPr txBox="1">
          <a:spLocks noChangeArrowheads="1"/>
        </xdr:cNvSpPr>
      </xdr:nvSpPr>
      <xdr:spPr bwMode="auto">
        <a:xfrm>
          <a:off x="1541318" y="2288684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479</xdr:row>
      <xdr:rowOff>0</xdr:rowOff>
    </xdr:from>
    <xdr:ext cx="76200" cy="242628"/>
    <xdr:sp macro="" textlink="">
      <xdr:nvSpPr>
        <xdr:cNvPr id="3222" name="Text Box 204">
          <a:extLst>
            <a:ext uri="{FF2B5EF4-FFF2-40B4-BE49-F238E27FC236}">
              <a16:creationId xmlns:a16="http://schemas.microsoft.com/office/drawing/2014/main" id="{F4538D51-F787-45F8-B766-292F426BE17F}"/>
            </a:ext>
          </a:extLst>
        </xdr:cNvPr>
        <xdr:cNvSpPr txBox="1">
          <a:spLocks noChangeArrowheads="1"/>
        </xdr:cNvSpPr>
      </xdr:nvSpPr>
      <xdr:spPr bwMode="auto">
        <a:xfrm>
          <a:off x="1541318" y="244437477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76200" cy="258906"/>
    <xdr:sp macro="" textlink="">
      <xdr:nvSpPr>
        <xdr:cNvPr id="3223" name="Text Box 205">
          <a:extLst>
            <a:ext uri="{FF2B5EF4-FFF2-40B4-BE49-F238E27FC236}">
              <a16:creationId xmlns:a16="http://schemas.microsoft.com/office/drawing/2014/main" id="{F5BE3A38-F591-48B7-89BB-0590963D4EE0}"/>
            </a:ext>
          </a:extLst>
        </xdr:cNvPr>
        <xdr:cNvSpPr txBox="1">
          <a:spLocks noChangeArrowheads="1"/>
        </xdr:cNvSpPr>
      </xdr:nvSpPr>
      <xdr:spPr bwMode="auto">
        <a:xfrm>
          <a:off x="1541318" y="143489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224" name="Text Box 206">
          <a:extLst>
            <a:ext uri="{FF2B5EF4-FFF2-40B4-BE49-F238E27FC236}">
              <a16:creationId xmlns:a16="http://schemas.microsoft.com/office/drawing/2014/main" id="{0CC0C6A0-40E5-48AC-9EBD-ADD397E0B970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225" name="Text Box 207">
          <a:extLst>
            <a:ext uri="{FF2B5EF4-FFF2-40B4-BE49-F238E27FC236}">
              <a16:creationId xmlns:a16="http://schemas.microsoft.com/office/drawing/2014/main" id="{8CC9CE8C-1A66-471E-B9D9-CDC0C1CF22FF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226" name="Text Box 208">
          <a:extLst>
            <a:ext uri="{FF2B5EF4-FFF2-40B4-BE49-F238E27FC236}">
              <a16:creationId xmlns:a16="http://schemas.microsoft.com/office/drawing/2014/main" id="{AA9B16E8-702F-4FAE-82FF-B8D15D1542DA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227" name="Text Box 209">
          <a:extLst>
            <a:ext uri="{FF2B5EF4-FFF2-40B4-BE49-F238E27FC236}">
              <a16:creationId xmlns:a16="http://schemas.microsoft.com/office/drawing/2014/main" id="{71BCCF1B-0B4A-459A-B0A4-D742B899E98C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228" name="Text Box 210">
          <a:extLst>
            <a:ext uri="{FF2B5EF4-FFF2-40B4-BE49-F238E27FC236}">
              <a16:creationId xmlns:a16="http://schemas.microsoft.com/office/drawing/2014/main" id="{DD413BBA-4B24-4727-ACB8-DD360A935557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229" name="Text Box 211">
          <a:extLst>
            <a:ext uri="{FF2B5EF4-FFF2-40B4-BE49-F238E27FC236}">
              <a16:creationId xmlns:a16="http://schemas.microsoft.com/office/drawing/2014/main" id="{9EFD2747-94B7-47E8-BBAC-1B5A83EC8E7A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230" name="Text Box 212">
          <a:extLst>
            <a:ext uri="{FF2B5EF4-FFF2-40B4-BE49-F238E27FC236}">
              <a16:creationId xmlns:a16="http://schemas.microsoft.com/office/drawing/2014/main" id="{EC4B6420-8DAA-439A-84CD-F228A2661CFC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231" name="Text Box 213">
          <a:extLst>
            <a:ext uri="{FF2B5EF4-FFF2-40B4-BE49-F238E27FC236}">
              <a16:creationId xmlns:a16="http://schemas.microsoft.com/office/drawing/2014/main" id="{9A15E13D-F729-4045-A357-CA60162FFEC4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232" name="Text Box 214">
          <a:extLst>
            <a:ext uri="{FF2B5EF4-FFF2-40B4-BE49-F238E27FC236}">
              <a16:creationId xmlns:a16="http://schemas.microsoft.com/office/drawing/2014/main" id="{A8F87EB6-B4F4-4E84-915D-F43C3C500A31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233" name="Text Box 215">
          <a:extLst>
            <a:ext uri="{FF2B5EF4-FFF2-40B4-BE49-F238E27FC236}">
              <a16:creationId xmlns:a16="http://schemas.microsoft.com/office/drawing/2014/main" id="{322D6D86-7503-4665-B3FB-269ED7E89AEA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234" name="Text Box 216">
          <a:extLst>
            <a:ext uri="{FF2B5EF4-FFF2-40B4-BE49-F238E27FC236}">
              <a16:creationId xmlns:a16="http://schemas.microsoft.com/office/drawing/2014/main" id="{EE919415-0180-491F-B490-F6D66524433E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35" name="Text Box 217">
          <a:extLst>
            <a:ext uri="{FF2B5EF4-FFF2-40B4-BE49-F238E27FC236}">
              <a16:creationId xmlns:a16="http://schemas.microsoft.com/office/drawing/2014/main" id="{FF7E3EC4-069F-4B74-9436-4A8F3BB6FC4F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185</xdr:row>
      <xdr:rowOff>0</xdr:rowOff>
    </xdr:from>
    <xdr:ext cx="76200" cy="258907"/>
    <xdr:sp macro="" textlink="">
      <xdr:nvSpPr>
        <xdr:cNvPr id="3236" name="Text Box 218">
          <a:extLst>
            <a:ext uri="{FF2B5EF4-FFF2-40B4-BE49-F238E27FC236}">
              <a16:creationId xmlns:a16="http://schemas.microsoft.com/office/drawing/2014/main" id="{C88E9770-C83A-46DF-BE02-E8B07A92E929}"/>
            </a:ext>
          </a:extLst>
        </xdr:cNvPr>
        <xdr:cNvSpPr txBox="1">
          <a:spLocks noChangeArrowheads="1"/>
        </xdr:cNvSpPr>
      </xdr:nvSpPr>
      <xdr:spPr bwMode="auto">
        <a:xfrm>
          <a:off x="1541318" y="170610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8908"/>
    <xdr:sp macro="" textlink="">
      <xdr:nvSpPr>
        <xdr:cNvPr id="3237" name="Text Box 219">
          <a:extLst>
            <a:ext uri="{FF2B5EF4-FFF2-40B4-BE49-F238E27FC236}">
              <a16:creationId xmlns:a16="http://schemas.microsoft.com/office/drawing/2014/main" id="{6A9BA1AA-87C1-4542-B703-5BB03167A24D}"/>
            </a:ext>
          </a:extLst>
        </xdr:cNvPr>
        <xdr:cNvSpPr txBox="1">
          <a:spLocks noChangeArrowheads="1"/>
        </xdr:cNvSpPr>
      </xdr:nvSpPr>
      <xdr:spPr bwMode="auto">
        <a:xfrm>
          <a:off x="1541318" y="194716977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374</xdr:row>
      <xdr:rowOff>0</xdr:rowOff>
    </xdr:from>
    <xdr:ext cx="76200" cy="258906"/>
    <xdr:sp macro="" textlink="">
      <xdr:nvSpPr>
        <xdr:cNvPr id="3238" name="Text Box 220">
          <a:extLst>
            <a:ext uri="{FF2B5EF4-FFF2-40B4-BE49-F238E27FC236}">
              <a16:creationId xmlns:a16="http://schemas.microsoft.com/office/drawing/2014/main" id="{9A2EC84F-8C4B-4A3E-98BC-B7DB61DE9D3C}"/>
            </a:ext>
          </a:extLst>
        </xdr:cNvPr>
        <xdr:cNvSpPr txBox="1">
          <a:spLocks noChangeArrowheads="1"/>
        </xdr:cNvSpPr>
      </xdr:nvSpPr>
      <xdr:spPr bwMode="auto">
        <a:xfrm>
          <a:off x="1541318" y="218070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8907"/>
    <xdr:sp macro="" textlink="">
      <xdr:nvSpPr>
        <xdr:cNvPr id="3239" name="Text Box 221">
          <a:extLst>
            <a:ext uri="{FF2B5EF4-FFF2-40B4-BE49-F238E27FC236}">
              <a16:creationId xmlns:a16="http://schemas.microsoft.com/office/drawing/2014/main" id="{AEB5A60F-ABCA-4DDF-A615-6F41D63A4207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50248"/>
    <xdr:sp macro="" textlink="">
      <xdr:nvSpPr>
        <xdr:cNvPr id="3240" name="Text Box 223">
          <a:extLst>
            <a:ext uri="{FF2B5EF4-FFF2-40B4-BE49-F238E27FC236}">
              <a16:creationId xmlns:a16="http://schemas.microsoft.com/office/drawing/2014/main" id="{17396D08-D19D-46C9-B10F-A84C795DAA34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8906"/>
    <xdr:sp macro="" textlink="">
      <xdr:nvSpPr>
        <xdr:cNvPr id="3241" name="Text Box 224">
          <a:extLst>
            <a:ext uri="{FF2B5EF4-FFF2-40B4-BE49-F238E27FC236}">
              <a16:creationId xmlns:a16="http://schemas.microsoft.com/office/drawing/2014/main" id="{A2C65A41-1233-4128-93E4-B30B875F7C71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8908"/>
    <xdr:sp macro="" textlink="">
      <xdr:nvSpPr>
        <xdr:cNvPr id="3242" name="Text Box 225">
          <a:extLst>
            <a:ext uri="{FF2B5EF4-FFF2-40B4-BE49-F238E27FC236}">
              <a16:creationId xmlns:a16="http://schemas.microsoft.com/office/drawing/2014/main" id="{759B8FF3-173D-4908-9B31-6D0E11BA52FC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8906"/>
    <xdr:sp macro="" textlink="">
      <xdr:nvSpPr>
        <xdr:cNvPr id="3243" name="Text Box 226">
          <a:extLst>
            <a:ext uri="{FF2B5EF4-FFF2-40B4-BE49-F238E27FC236}">
              <a16:creationId xmlns:a16="http://schemas.microsoft.com/office/drawing/2014/main" id="{6BFC1AAF-515B-4579-B268-7632B9E37D0C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8907"/>
    <xdr:sp macro="" textlink="">
      <xdr:nvSpPr>
        <xdr:cNvPr id="3244" name="Text Box 227">
          <a:extLst>
            <a:ext uri="{FF2B5EF4-FFF2-40B4-BE49-F238E27FC236}">
              <a16:creationId xmlns:a16="http://schemas.microsoft.com/office/drawing/2014/main" id="{0767AB54-737A-4521-90E8-B9AF1892A835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8906"/>
    <xdr:sp macro="" textlink="">
      <xdr:nvSpPr>
        <xdr:cNvPr id="3245" name="Text Box 228">
          <a:extLst>
            <a:ext uri="{FF2B5EF4-FFF2-40B4-BE49-F238E27FC236}">
              <a16:creationId xmlns:a16="http://schemas.microsoft.com/office/drawing/2014/main" id="{07CCF370-55DB-4CD0-96BE-604BA0493B92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8907"/>
    <xdr:sp macro="" textlink="">
      <xdr:nvSpPr>
        <xdr:cNvPr id="3246" name="Text Box 229">
          <a:extLst>
            <a:ext uri="{FF2B5EF4-FFF2-40B4-BE49-F238E27FC236}">
              <a16:creationId xmlns:a16="http://schemas.microsoft.com/office/drawing/2014/main" id="{2A387666-7EC1-4C9F-B132-00D83D2389F0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8907"/>
    <xdr:sp macro="" textlink="">
      <xdr:nvSpPr>
        <xdr:cNvPr id="3247" name="Text Box 230">
          <a:extLst>
            <a:ext uri="{FF2B5EF4-FFF2-40B4-BE49-F238E27FC236}">
              <a16:creationId xmlns:a16="http://schemas.microsoft.com/office/drawing/2014/main" id="{38883B30-E6A4-49B3-BF1B-70A30A703682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67565"/>
    <xdr:sp macro="" textlink="">
      <xdr:nvSpPr>
        <xdr:cNvPr id="3248" name="Text Box 231">
          <a:extLst>
            <a:ext uri="{FF2B5EF4-FFF2-40B4-BE49-F238E27FC236}">
              <a16:creationId xmlns:a16="http://schemas.microsoft.com/office/drawing/2014/main" id="{7AA75F01-3A42-440F-BE9D-8FC32EB462F8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49" name="Text Box 232">
          <a:extLst>
            <a:ext uri="{FF2B5EF4-FFF2-40B4-BE49-F238E27FC236}">
              <a16:creationId xmlns:a16="http://schemas.microsoft.com/office/drawing/2014/main" id="{90DEC50C-1A3B-4585-8A2A-DA8D66591391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415</xdr:row>
      <xdr:rowOff>0</xdr:rowOff>
    </xdr:from>
    <xdr:ext cx="76200" cy="258908"/>
    <xdr:sp macro="" textlink="">
      <xdr:nvSpPr>
        <xdr:cNvPr id="3250" name="Text Box 233">
          <a:extLst>
            <a:ext uri="{FF2B5EF4-FFF2-40B4-BE49-F238E27FC236}">
              <a16:creationId xmlns:a16="http://schemas.microsoft.com/office/drawing/2014/main" id="{0FC75EA1-CBCD-45EF-B9DA-E4E3B4C0C14B}"/>
            </a:ext>
          </a:extLst>
        </xdr:cNvPr>
        <xdr:cNvSpPr txBox="1">
          <a:spLocks noChangeArrowheads="1"/>
        </xdr:cNvSpPr>
      </xdr:nvSpPr>
      <xdr:spPr bwMode="auto">
        <a:xfrm>
          <a:off x="1541318" y="228366205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477</xdr:row>
      <xdr:rowOff>0</xdr:rowOff>
    </xdr:from>
    <xdr:ext cx="76200" cy="242627"/>
    <xdr:sp macro="" textlink="">
      <xdr:nvSpPr>
        <xdr:cNvPr id="3251" name="Text Box 234">
          <a:extLst>
            <a:ext uri="{FF2B5EF4-FFF2-40B4-BE49-F238E27FC236}">
              <a16:creationId xmlns:a16="http://schemas.microsoft.com/office/drawing/2014/main" id="{91939479-473B-45AB-9BB7-DC10B23C6EE6}"/>
            </a:ext>
          </a:extLst>
        </xdr:cNvPr>
        <xdr:cNvSpPr txBox="1">
          <a:spLocks noChangeArrowheads="1"/>
        </xdr:cNvSpPr>
      </xdr:nvSpPr>
      <xdr:spPr bwMode="auto">
        <a:xfrm>
          <a:off x="1541318" y="243935250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8908"/>
    <xdr:sp macro="" textlink="">
      <xdr:nvSpPr>
        <xdr:cNvPr id="3252" name="Text Box 235">
          <a:extLst>
            <a:ext uri="{FF2B5EF4-FFF2-40B4-BE49-F238E27FC236}">
              <a16:creationId xmlns:a16="http://schemas.microsoft.com/office/drawing/2014/main" id="{788D61F3-E358-4D3F-A3AB-0A8ECE7FD835}"/>
            </a:ext>
          </a:extLst>
        </xdr:cNvPr>
        <xdr:cNvSpPr txBox="1">
          <a:spLocks noChangeArrowheads="1"/>
        </xdr:cNvSpPr>
      </xdr:nvSpPr>
      <xdr:spPr bwMode="auto">
        <a:xfrm>
          <a:off x="1541318" y="1437409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253" name="Text Box 236">
          <a:extLst>
            <a:ext uri="{FF2B5EF4-FFF2-40B4-BE49-F238E27FC236}">
              <a16:creationId xmlns:a16="http://schemas.microsoft.com/office/drawing/2014/main" id="{473F0F3F-D68B-4A20-91DD-53ADE39B70CD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254" name="Text Box 237">
          <a:extLst>
            <a:ext uri="{FF2B5EF4-FFF2-40B4-BE49-F238E27FC236}">
              <a16:creationId xmlns:a16="http://schemas.microsoft.com/office/drawing/2014/main" id="{D9FC0923-B9ED-45F8-8E2B-D4984F55C927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255" name="Text Box 238">
          <a:extLst>
            <a:ext uri="{FF2B5EF4-FFF2-40B4-BE49-F238E27FC236}">
              <a16:creationId xmlns:a16="http://schemas.microsoft.com/office/drawing/2014/main" id="{071890D5-6C0E-4959-93F5-485C2B1C623C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256" name="Text Box 239">
          <a:extLst>
            <a:ext uri="{FF2B5EF4-FFF2-40B4-BE49-F238E27FC236}">
              <a16:creationId xmlns:a16="http://schemas.microsoft.com/office/drawing/2014/main" id="{3FDD908A-6330-4677-97E3-20CB9381D8F7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257" name="Text Box 240">
          <a:extLst>
            <a:ext uri="{FF2B5EF4-FFF2-40B4-BE49-F238E27FC236}">
              <a16:creationId xmlns:a16="http://schemas.microsoft.com/office/drawing/2014/main" id="{42B7824E-90DF-4BA3-AA8F-2ABFC0B55F2D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258" name="Text Box 241">
          <a:extLst>
            <a:ext uri="{FF2B5EF4-FFF2-40B4-BE49-F238E27FC236}">
              <a16:creationId xmlns:a16="http://schemas.microsoft.com/office/drawing/2014/main" id="{2DA0725F-4298-4099-A234-C7EBCFECDAD2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259" name="Text Box 242">
          <a:extLst>
            <a:ext uri="{FF2B5EF4-FFF2-40B4-BE49-F238E27FC236}">
              <a16:creationId xmlns:a16="http://schemas.microsoft.com/office/drawing/2014/main" id="{57D4A671-9110-4C30-AB91-7CDAF2298C0A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260" name="Text Box 243">
          <a:extLst>
            <a:ext uri="{FF2B5EF4-FFF2-40B4-BE49-F238E27FC236}">
              <a16:creationId xmlns:a16="http://schemas.microsoft.com/office/drawing/2014/main" id="{847551B3-292B-44D7-ACA0-50DFA3109B28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261" name="Text Box 244">
          <a:extLst>
            <a:ext uri="{FF2B5EF4-FFF2-40B4-BE49-F238E27FC236}">
              <a16:creationId xmlns:a16="http://schemas.microsoft.com/office/drawing/2014/main" id="{4A5C18F1-778A-450D-84AE-1D4EB0703117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262" name="Text Box 245">
          <a:extLst>
            <a:ext uri="{FF2B5EF4-FFF2-40B4-BE49-F238E27FC236}">
              <a16:creationId xmlns:a16="http://schemas.microsoft.com/office/drawing/2014/main" id="{C3030308-1C42-4125-AAAF-8003A20AFEDA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263" name="Text Box 246">
          <a:extLst>
            <a:ext uri="{FF2B5EF4-FFF2-40B4-BE49-F238E27FC236}">
              <a16:creationId xmlns:a16="http://schemas.microsoft.com/office/drawing/2014/main" id="{1A8E8A4F-47E7-49BE-978F-936BFFF99DD1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8659</xdr:rowOff>
    </xdr:from>
    <xdr:ext cx="76200" cy="258907"/>
    <xdr:sp macro="" textlink="">
      <xdr:nvSpPr>
        <xdr:cNvPr id="3264" name="Text Box 247">
          <a:extLst>
            <a:ext uri="{FF2B5EF4-FFF2-40B4-BE49-F238E27FC236}">
              <a16:creationId xmlns:a16="http://schemas.microsoft.com/office/drawing/2014/main" id="{FFB23421-6A86-4957-ABC7-6EBDA8F9098E}"/>
            </a:ext>
          </a:extLst>
        </xdr:cNvPr>
        <xdr:cNvSpPr txBox="1">
          <a:spLocks noChangeArrowheads="1"/>
        </xdr:cNvSpPr>
      </xdr:nvSpPr>
      <xdr:spPr bwMode="auto">
        <a:xfrm>
          <a:off x="1567295" y="146762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265" name="Text Box 248">
          <a:extLst>
            <a:ext uri="{FF2B5EF4-FFF2-40B4-BE49-F238E27FC236}">
              <a16:creationId xmlns:a16="http://schemas.microsoft.com/office/drawing/2014/main" id="{F2A2814F-12DF-4186-ADDB-3EC5CF8BF27E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266" name="Text Box 249">
          <a:extLst>
            <a:ext uri="{FF2B5EF4-FFF2-40B4-BE49-F238E27FC236}">
              <a16:creationId xmlns:a16="http://schemas.microsoft.com/office/drawing/2014/main" id="{3D5AAE37-01D1-426A-8C5C-0C7AD714D512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267" name="Text Box 250">
          <a:extLst>
            <a:ext uri="{FF2B5EF4-FFF2-40B4-BE49-F238E27FC236}">
              <a16:creationId xmlns:a16="http://schemas.microsoft.com/office/drawing/2014/main" id="{45477C33-8318-48DD-BC3D-49EBD22EE101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268" name="Text Box 251">
          <a:extLst>
            <a:ext uri="{FF2B5EF4-FFF2-40B4-BE49-F238E27FC236}">
              <a16:creationId xmlns:a16="http://schemas.microsoft.com/office/drawing/2014/main" id="{9A7CC6DB-A65C-43B3-84B1-BDA36A71D8FE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269" name="Text Box 252">
          <a:extLst>
            <a:ext uri="{FF2B5EF4-FFF2-40B4-BE49-F238E27FC236}">
              <a16:creationId xmlns:a16="http://schemas.microsoft.com/office/drawing/2014/main" id="{ADC66FC8-7973-428A-AB8E-20247C8EC4A8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270" name="Text Box 253">
          <a:extLst>
            <a:ext uri="{FF2B5EF4-FFF2-40B4-BE49-F238E27FC236}">
              <a16:creationId xmlns:a16="http://schemas.microsoft.com/office/drawing/2014/main" id="{84136598-2608-4DF5-AA6D-B4FBB3390403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271" name="Text Box 254">
          <a:extLst>
            <a:ext uri="{FF2B5EF4-FFF2-40B4-BE49-F238E27FC236}">
              <a16:creationId xmlns:a16="http://schemas.microsoft.com/office/drawing/2014/main" id="{92454145-7EFD-41EC-A60C-F28D9CB46CE2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272" name="Text Box 255">
          <a:extLst>
            <a:ext uri="{FF2B5EF4-FFF2-40B4-BE49-F238E27FC236}">
              <a16:creationId xmlns:a16="http://schemas.microsoft.com/office/drawing/2014/main" id="{61956FAA-6B51-4F9E-9BDE-A99DDD4D0D59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273" name="Text Box 256">
          <a:extLst>
            <a:ext uri="{FF2B5EF4-FFF2-40B4-BE49-F238E27FC236}">
              <a16:creationId xmlns:a16="http://schemas.microsoft.com/office/drawing/2014/main" id="{E3E00EB7-15BB-48FD-97CA-C3D26C359027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274" name="Text Box 257">
          <a:extLst>
            <a:ext uri="{FF2B5EF4-FFF2-40B4-BE49-F238E27FC236}">
              <a16:creationId xmlns:a16="http://schemas.microsoft.com/office/drawing/2014/main" id="{2533A3B0-9716-4037-87D4-2B4A17B52F04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75" name="Text Box 258">
          <a:extLst>
            <a:ext uri="{FF2B5EF4-FFF2-40B4-BE49-F238E27FC236}">
              <a16:creationId xmlns:a16="http://schemas.microsoft.com/office/drawing/2014/main" id="{F1054162-F22D-4B98-B0AF-09DD3C5A3A8D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76" name="Text Box 259">
          <a:extLst>
            <a:ext uri="{FF2B5EF4-FFF2-40B4-BE49-F238E27FC236}">
              <a16:creationId xmlns:a16="http://schemas.microsoft.com/office/drawing/2014/main" id="{296D046A-A88D-4C40-BC7A-95B9FA9EE25B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373</xdr:row>
      <xdr:rowOff>0</xdr:rowOff>
    </xdr:from>
    <xdr:ext cx="76200" cy="258908"/>
    <xdr:sp macro="" textlink="">
      <xdr:nvSpPr>
        <xdr:cNvPr id="3277" name="Text Box 260">
          <a:extLst>
            <a:ext uri="{FF2B5EF4-FFF2-40B4-BE49-F238E27FC236}">
              <a16:creationId xmlns:a16="http://schemas.microsoft.com/office/drawing/2014/main" id="{2DF26297-054E-4254-842E-063B7ED07AFD}"/>
            </a:ext>
          </a:extLst>
        </xdr:cNvPr>
        <xdr:cNvSpPr txBox="1">
          <a:spLocks noChangeArrowheads="1"/>
        </xdr:cNvSpPr>
      </xdr:nvSpPr>
      <xdr:spPr bwMode="auto">
        <a:xfrm>
          <a:off x="1541318" y="217819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8908"/>
    <xdr:sp macro="" textlink="">
      <xdr:nvSpPr>
        <xdr:cNvPr id="3278" name="Text Box 261">
          <a:extLst>
            <a:ext uri="{FF2B5EF4-FFF2-40B4-BE49-F238E27FC236}">
              <a16:creationId xmlns:a16="http://schemas.microsoft.com/office/drawing/2014/main" id="{D270D449-FDFE-4BCE-B95F-79EF59E840B7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8908"/>
    <xdr:sp macro="" textlink="">
      <xdr:nvSpPr>
        <xdr:cNvPr id="3279" name="Text Box 262">
          <a:extLst>
            <a:ext uri="{FF2B5EF4-FFF2-40B4-BE49-F238E27FC236}">
              <a16:creationId xmlns:a16="http://schemas.microsoft.com/office/drawing/2014/main" id="{CEF18EC9-0418-4001-BBA1-F9B023D33E83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8906"/>
    <xdr:sp macro="" textlink="">
      <xdr:nvSpPr>
        <xdr:cNvPr id="3280" name="Text Box 263">
          <a:extLst>
            <a:ext uri="{FF2B5EF4-FFF2-40B4-BE49-F238E27FC236}">
              <a16:creationId xmlns:a16="http://schemas.microsoft.com/office/drawing/2014/main" id="{C456E585-2320-40CD-A399-4A7A681326CA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50248"/>
    <xdr:sp macro="" textlink="">
      <xdr:nvSpPr>
        <xdr:cNvPr id="3281" name="Text Box 265">
          <a:extLst>
            <a:ext uri="{FF2B5EF4-FFF2-40B4-BE49-F238E27FC236}">
              <a16:creationId xmlns:a16="http://schemas.microsoft.com/office/drawing/2014/main" id="{0F72FACB-4E0C-4BAF-82AA-7657F3160F82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50248"/>
    <xdr:sp macro="" textlink="">
      <xdr:nvSpPr>
        <xdr:cNvPr id="3282" name="Text Box 266">
          <a:extLst>
            <a:ext uri="{FF2B5EF4-FFF2-40B4-BE49-F238E27FC236}">
              <a16:creationId xmlns:a16="http://schemas.microsoft.com/office/drawing/2014/main" id="{B61057FE-294D-49AD-A58F-FF904B8DF08C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8907"/>
    <xdr:sp macro="" textlink="">
      <xdr:nvSpPr>
        <xdr:cNvPr id="3283" name="Text Box 267">
          <a:extLst>
            <a:ext uri="{FF2B5EF4-FFF2-40B4-BE49-F238E27FC236}">
              <a16:creationId xmlns:a16="http://schemas.microsoft.com/office/drawing/2014/main" id="{0775203E-2A99-462D-928F-982C9EE01AF8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8907"/>
    <xdr:sp macro="" textlink="">
      <xdr:nvSpPr>
        <xdr:cNvPr id="3284" name="Text Box 268">
          <a:extLst>
            <a:ext uri="{FF2B5EF4-FFF2-40B4-BE49-F238E27FC236}">
              <a16:creationId xmlns:a16="http://schemas.microsoft.com/office/drawing/2014/main" id="{E8DE7ABC-00FA-4D24-8947-D62F81C71D7C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8907"/>
    <xdr:sp macro="" textlink="">
      <xdr:nvSpPr>
        <xdr:cNvPr id="3285" name="Text Box 269">
          <a:extLst>
            <a:ext uri="{FF2B5EF4-FFF2-40B4-BE49-F238E27FC236}">
              <a16:creationId xmlns:a16="http://schemas.microsoft.com/office/drawing/2014/main" id="{B5516284-4FF9-4BD1-A750-664C3051FA83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8907"/>
    <xdr:sp macro="" textlink="">
      <xdr:nvSpPr>
        <xdr:cNvPr id="3286" name="Text Box 270">
          <a:extLst>
            <a:ext uri="{FF2B5EF4-FFF2-40B4-BE49-F238E27FC236}">
              <a16:creationId xmlns:a16="http://schemas.microsoft.com/office/drawing/2014/main" id="{772059C3-5475-4CC5-8548-1C84C319C76E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8907"/>
    <xdr:sp macro="" textlink="">
      <xdr:nvSpPr>
        <xdr:cNvPr id="3287" name="Text Box 271">
          <a:extLst>
            <a:ext uri="{FF2B5EF4-FFF2-40B4-BE49-F238E27FC236}">
              <a16:creationId xmlns:a16="http://schemas.microsoft.com/office/drawing/2014/main" id="{6A2C3F33-A791-4E9A-AECE-560039B2E705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8907"/>
    <xdr:sp macro="" textlink="">
      <xdr:nvSpPr>
        <xdr:cNvPr id="3288" name="Text Box 272">
          <a:extLst>
            <a:ext uri="{FF2B5EF4-FFF2-40B4-BE49-F238E27FC236}">
              <a16:creationId xmlns:a16="http://schemas.microsoft.com/office/drawing/2014/main" id="{6BF77FC2-760D-4572-B2ED-73669A6E0AF2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8907"/>
    <xdr:sp macro="" textlink="">
      <xdr:nvSpPr>
        <xdr:cNvPr id="3289" name="Text Box 273">
          <a:extLst>
            <a:ext uri="{FF2B5EF4-FFF2-40B4-BE49-F238E27FC236}">
              <a16:creationId xmlns:a16="http://schemas.microsoft.com/office/drawing/2014/main" id="{26780901-7D2C-4073-8C05-565022583AA7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290" name="Text Box 275">
          <a:extLst>
            <a:ext uri="{FF2B5EF4-FFF2-40B4-BE49-F238E27FC236}">
              <a16:creationId xmlns:a16="http://schemas.microsoft.com/office/drawing/2014/main" id="{0021F373-3153-48E5-80B5-D208478F17FF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291" name="Text Box 276">
          <a:extLst>
            <a:ext uri="{FF2B5EF4-FFF2-40B4-BE49-F238E27FC236}">
              <a16:creationId xmlns:a16="http://schemas.microsoft.com/office/drawing/2014/main" id="{6BF16321-5D01-48F8-9E43-18745C13A2B5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292" name="Text Box 277">
          <a:extLst>
            <a:ext uri="{FF2B5EF4-FFF2-40B4-BE49-F238E27FC236}">
              <a16:creationId xmlns:a16="http://schemas.microsoft.com/office/drawing/2014/main" id="{A7598EE2-719C-4E0B-BCEA-077A21516F8B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293" name="Text Box 278">
          <a:extLst>
            <a:ext uri="{FF2B5EF4-FFF2-40B4-BE49-F238E27FC236}">
              <a16:creationId xmlns:a16="http://schemas.microsoft.com/office/drawing/2014/main" id="{4364E501-0ADA-4923-869C-6418504E8A25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8906"/>
    <xdr:sp macro="" textlink="">
      <xdr:nvSpPr>
        <xdr:cNvPr id="3294" name="Text Box 279">
          <a:extLst>
            <a:ext uri="{FF2B5EF4-FFF2-40B4-BE49-F238E27FC236}">
              <a16:creationId xmlns:a16="http://schemas.microsoft.com/office/drawing/2014/main" id="{B9A80278-3DAF-4E43-B865-44C0F30B3C17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8906"/>
    <xdr:sp macro="" textlink="">
      <xdr:nvSpPr>
        <xdr:cNvPr id="3295" name="Text Box 280">
          <a:extLst>
            <a:ext uri="{FF2B5EF4-FFF2-40B4-BE49-F238E27FC236}">
              <a16:creationId xmlns:a16="http://schemas.microsoft.com/office/drawing/2014/main" id="{364D7CE5-EEAC-4DC9-9EE4-3FB0B21A3AFC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8908"/>
    <xdr:sp macro="" textlink="">
      <xdr:nvSpPr>
        <xdr:cNvPr id="3296" name="Text Box 281">
          <a:extLst>
            <a:ext uri="{FF2B5EF4-FFF2-40B4-BE49-F238E27FC236}">
              <a16:creationId xmlns:a16="http://schemas.microsoft.com/office/drawing/2014/main" id="{9505890D-A6B7-438E-B0F7-645058C43936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8908"/>
    <xdr:sp macro="" textlink="">
      <xdr:nvSpPr>
        <xdr:cNvPr id="3297" name="Text Box 282">
          <a:extLst>
            <a:ext uri="{FF2B5EF4-FFF2-40B4-BE49-F238E27FC236}">
              <a16:creationId xmlns:a16="http://schemas.microsoft.com/office/drawing/2014/main" id="{ACA38F0D-C06C-4C02-AEBD-B3A8B005BD9B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98" name="Text Box 283">
          <a:extLst>
            <a:ext uri="{FF2B5EF4-FFF2-40B4-BE49-F238E27FC236}">
              <a16:creationId xmlns:a16="http://schemas.microsoft.com/office/drawing/2014/main" id="{6DFB3BC6-55A2-4813-AECC-F9DDA29F3519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99" name="Text Box 284">
          <a:extLst>
            <a:ext uri="{FF2B5EF4-FFF2-40B4-BE49-F238E27FC236}">
              <a16:creationId xmlns:a16="http://schemas.microsoft.com/office/drawing/2014/main" id="{E9FEF904-55FB-4DE3-A0BE-18BCEC9D240C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76200" cy="258907"/>
    <xdr:sp macro="" textlink="">
      <xdr:nvSpPr>
        <xdr:cNvPr id="3300" name="Text Box 285">
          <a:extLst>
            <a:ext uri="{FF2B5EF4-FFF2-40B4-BE49-F238E27FC236}">
              <a16:creationId xmlns:a16="http://schemas.microsoft.com/office/drawing/2014/main" id="{ED8B8ED5-23C5-4974-8338-EB04873AB0AF}"/>
            </a:ext>
          </a:extLst>
        </xdr:cNvPr>
        <xdr:cNvSpPr txBox="1">
          <a:spLocks noChangeArrowheads="1"/>
        </xdr:cNvSpPr>
      </xdr:nvSpPr>
      <xdr:spPr bwMode="auto">
        <a:xfrm>
          <a:off x="1541318" y="1502698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188</xdr:row>
      <xdr:rowOff>0</xdr:rowOff>
    </xdr:from>
    <xdr:ext cx="76200" cy="258908"/>
    <xdr:sp macro="" textlink="">
      <xdr:nvSpPr>
        <xdr:cNvPr id="3301" name="Text Box 286">
          <a:extLst>
            <a:ext uri="{FF2B5EF4-FFF2-40B4-BE49-F238E27FC236}">
              <a16:creationId xmlns:a16="http://schemas.microsoft.com/office/drawing/2014/main" id="{C4E2047F-46A2-4094-B0EE-AF7ECAAF0BC7}"/>
            </a:ext>
          </a:extLst>
        </xdr:cNvPr>
        <xdr:cNvSpPr txBox="1">
          <a:spLocks noChangeArrowheads="1"/>
        </xdr:cNvSpPr>
      </xdr:nvSpPr>
      <xdr:spPr bwMode="auto">
        <a:xfrm>
          <a:off x="1541318" y="171363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302" name="Text Box 287">
          <a:extLst>
            <a:ext uri="{FF2B5EF4-FFF2-40B4-BE49-F238E27FC236}">
              <a16:creationId xmlns:a16="http://schemas.microsoft.com/office/drawing/2014/main" id="{F48AFEAF-F08F-4016-A367-AD01A01C8A2B}"/>
            </a:ext>
          </a:extLst>
        </xdr:cNvPr>
        <xdr:cNvSpPr txBox="1">
          <a:spLocks noChangeArrowheads="1"/>
        </xdr:cNvSpPr>
      </xdr:nvSpPr>
      <xdr:spPr bwMode="auto">
        <a:xfrm>
          <a:off x="1541318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186</xdr:row>
      <xdr:rowOff>0</xdr:rowOff>
    </xdr:from>
    <xdr:ext cx="76200" cy="258906"/>
    <xdr:sp macro="" textlink="">
      <xdr:nvSpPr>
        <xdr:cNvPr id="3303" name="Text Box 288">
          <a:extLst>
            <a:ext uri="{FF2B5EF4-FFF2-40B4-BE49-F238E27FC236}">
              <a16:creationId xmlns:a16="http://schemas.microsoft.com/office/drawing/2014/main" id="{D905BD55-1BE2-4939-838D-6E1BDD77CC18}"/>
            </a:ext>
          </a:extLst>
        </xdr:cNvPr>
        <xdr:cNvSpPr txBox="1">
          <a:spLocks noChangeArrowheads="1"/>
        </xdr:cNvSpPr>
      </xdr:nvSpPr>
      <xdr:spPr bwMode="auto">
        <a:xfrm>
          <a:off x="1541318" y="170861182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5"/>
    <xdr:sp macro="" textlink="">
      <xdr:nvSpPr>
        <xdr:cNvPr id="3304" name="Text Box 289">
          <a:extLst>
            <a:ext uri="{FF2B5EF4-FFF2-40B4-BE49-F238E27FC236}">
              <a16:creationId xmlns:a16="http://schemas.microsoft.com/office/drawing/2014/main" id="{922D1475-1C90-46A4-80F1-8E361D2E3FAC}"/>
            </a:ext>
          </a:extLst>
        </xdr:cNvPr>
        <xdr:cNvSpPr txBox="1">
          <a:spLocks noChangeArrowheads="1"/>
        </xdr:cNvSpPr>
      </xdr:nvSpPr>
      <xdr:spPr bwMode="auto">
        <a:xfrm>
          <a:off x="1541318" y="194968091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76200" cy="258907"/>
    <xdr:sp macro="" textlink="">
      <xdr:nvSpPr>
        <xdr:cNvPr id="3305" name="Text Box 290">
          <a:extLst>
            <a:ext uri="{FF2B5EF4-FFF2-40B4-BE49-F238E27FC236}">
              <a16:creationId xmlns:a16="http://schemas.microsoft.com/office/drawing/2014/main" id="{C97952AE-F63D-4AB4-AB2E-4BEE70BF1256}"/>
            </a:ext>
          </a:extLst>
        </xdr:cNvPr>
        <xdr:cNvSpPr txBox="1">
          <a:spLocks noChangeArrowheads="1"/>
        </xdr:cNvSpPr>
      </xdr:nvSpPr>
      <xdr:spPr bwMode="auto">
        <a:xfrm>
          <a:off x="1541318" y="1502698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188</xdr:row>
      <xdr:rowOff>0</xdr:rowOff>
    </xdr:from>
    <xdr:ext cx="76200" cy="258908"/>
    <xdr:sp macro="" textlink="">
      <xdr:nvSpPr>
        <xdr:cNvPr id="3306" name="Text Box 291">
          <a:extLst>
            <a:ext uri="{FF2B5EF4-FFF2-40B4-BE49-F238E27FC236}">
              <a16:creationId xmlns:a16="http://schemas.microsoft.com/office/drawing/2014/main" id="{1A94916B-BB16-4DA2-8303-0A6BB7D96D09}"/>
            </a:ext>
          </a:extLst>
        </xdr:cNvPr>
        <xdr:cNvSpPr txBox="1">
          <a:spLocks noChangeArrowheads="1"/>
        </xdr:cNvSpPr>
      </xdr:nvSpPr>
      <xdr:spPr bwMode="auto">
        <a:xfrm>
          <a:off x="1541318" y="171363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307" name="Text Box 292">
          <a:extLst>
            <a:ext uri="{FF2B5EF4-FFF2-40B4-BE49-F238E27FC236}">
              <a16:creationId xmlns:a16="http://schemas.microsoft.com/office/drawing/2014/main" id="{560210F3-435E-4E8E-A692-37EF062B3DCB}"/>
            </a:ext>
          </a:extLst>
        </xdr:cNvPr>
        <xdr:cNvSpPr txBox="1">
          <a:spLocks noChangeArrowheads="1"/>
        </xdr:cNvSpPr>
      </xdr:nvSpPr>
      <xdr:spPr bwMode="auto">
        <a:xfrm>
          <a:off x="1541318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186</xdr:row>
      <xdr:rowOff>0</xdr:rowOff>
    </xdr:from>
    <xdr:ext cx="76200" cy="258906"/>
    <xdr:sp macro="" textlink="">
      <xdr:nvSpPr>
        <xdr:cNvPr id="3308" name="Text Box 293">
          <a:extLst>
            <a:ext uri="{FF2B5EF4-FFF2-40B4-BE49-F238E27FC236}">
              <a16:creationId xmlns:a16="http://schemas.microsoft.com/office/drawing/2014/main" id="{825FE47A-E326-4030-9312-ED2777635A82}"/>
            </a:ext>
          </a:extLst>
        </xdr:cNvPr>
        <xdr:cNvSpPr txBox="1">
          <a:spLocks noChangeArrowheads="1"/>
        </xdr:cNvSpPr>
      </xdr:nvSpPr>
      <xdr:spPr bwMode="auto">
        <a:xfrm>
          <a:off x="1541318" y="170861182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5"/>
    <xdr:sp macro="" textlink="">
      <xdr:nvSpPr>
        <xdr:cNvPr id="3309" name="Text Box 294">
          <a:extLst>
            <a:ext uri="{FF2B5EF4-FFF2-40B4-BE49-F238E27FC236}">
              <a16:creationId xmlns:a16="http://schemas.microsoft.com/office/drawing/2014/main" id="{8126DB57-5658-4D65-A100-C522F1F29E9D}"/>
            </a:ext>
          </a:extLst>
        </xdr:cNvPr>
        <xdr:cNvSpPr txBox="1">
          <a:spLocks noChangeArrowheads="1"/>
        </xdr:cNvSpPr>
      </xdr:nvSpPr>
      <xdr:spPr bwMode="auto">
        <a:xfrm>
          <a:off x="1541318" y="194968091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398</xdr:row>
      <xdr:rowOff>0</xdr:rowOff>
    </xdr:from>
    <xdr:ext cx="76200" cy="258907"/>
    <xdr:sp macro="" textlink="">
      <xdr:nvSpPr>
        <xdr:cNvPr id="3310" name="Text Box 295">
          <a:extLst>
            <a:ext uri="{FF2B5EF4-FFF2-40B4-BE49-F238E27FC236}">
              <a16:creationId xmlns:a16="http://schemas.microsoft.com/office/drawing/2014/main" id="{C38861F0-B941-40D4-9034-EF4FD6F497F4}"/>
            </a:ext>
          </a:extLst>
        </xdr:cNvPr>
        <xdr:cNvSpPr txBox="1">
          <a:spLocks noChangeArrowheads="1"/>
        </xdr:cNvSpPr>
      </xdr:nvSpPr>
      <xdr:spPr bwMode="auto">
        <a:xfrm>
          <a:off x="1541318" y="224097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418</xdr:row>
      <xdr:rowOff>0</xdr:rowOff>
    </xdr:from>
    <xdr:ext cx="76200" cy="258906"/>
    <xdr:sp macro="" textlink="">
      <xdr:nvSpPr>
        <xdr:cNvPr id="3311" name="Text Box 296">
          <a:extLst>
            <a:ext uri="{FF2B5EF4-FFF2-40B4-BE49-F238E27FC236}">
              <a16:creationId xmlns:a16="http://schemas.microsoft.com/office/drawing/2014/main" id="{D454B974-C1F9-4502-A791-765E4B0EE96B}"/>
            </a:ext>
          </a:extLst>
        </xdr:cNvPr>
        <xdr:cNvSpPr txBox="1">
          <a:spLocks noChangeArrowheads="1"/>
        </xdr:cNvSpPr>
      </xdr:nvSpPr>
      <xdr:spPr bwMode="auto">
        <a:xfrm>
          <a:off x="1541318" y="229119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480</xdr:row>
      <xdr:rowOff>0</xdr:rowOff>
    </xdr:from>
    <xdr:ext cx="76200" cy="242627"/>
    <xdr:sp macro="" textlink="">
      <xdr:nvSpPr>
        <xdr:cNvPr id="3312" name="Text Box 297">
          <a:extLst>
            <a:ext uri="{FF2B5EF4-FFF2-40B4-BE49-F238E27FC236}">
              <a16:creationId xmlns:a16="http://schemas.microsoft.com/office/drawing/2014/main" id="{EEA6EB94-6EA4-4FA3-8873-8242DD84C058}"/>
            </a:ext>
          </a:extLst>
        </xdr:cNvPr>
        <xdr:cNvSpPr txBox="1">
          <a:spLocks noChangeArrowheads="1"/>
        </xdr:cNvSpPr>
      </xdr:nvSpPr>
      <xdr:spPr bwMode="auto">
        <a:xfrm>
          <a:off x="1541318" y="244688591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416</xdr:row>
      <xdr:rowOff>0</xdr:rowOff>
    </xdr:from>
    <xdr:ext cx="76200" cy="258907"/>
    <xdr:sp macro="" textlink="">
      <xdr:nvSpPr>
        <xdr:cNvPr id="3313" name="Text Box 298">
          <a:extLst>
            <a:ext uri="{FF2B5EF4-FFF2-40B4-BE49-F238E27FC236}">
              <a16:creationId xmlns:a16="http://schemas.microsoft.com/office/drawing/2014/main" id="{15FFE73B-5897-4759-8B71-DA228D975130}"/>
            </a:ext>
          </a:extLst>
        </xdr:cNvPr>
        <xdr:cNvSpPr txBox="1">
          <a:spLocks noChangeArrowheads="1"/>
        </xdr:cNvSpPr>
      </xdr:nvSpPr>
      <xdr:spPr bwMode="auto">
        <a:xfrm>
          <a:off x="1541318" y="228617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478</xdr:row>
      <xdr:rowOff>0</xdr:rowOff>
    </xdr:from>
    <xdr:ext cx="76200" cy="242628"/>
    <xdr:sp macro="" textlink="">
      <xdr:nvSpPr>
        <xdr:cNvPr id="3314" name="Text Box 299">
          <a:extLst>
            <a:ext uri="{FF2B5EF4-FFF2-40B4-BE49-F238E27FC236}">
              <a16:creationId xmlns:a16="http://schemas.microsoft.com/office/drawing/2014/main" id="{5EE3AD82-A537-4DE1-AD5B-2E0D35D069AC}"/>
            </a:ext>
          </a:extLst>
        </xdr:cNvPr>
        <xdr:cNvSpPr txBox="1">
          <a:spLocks noChangeArrowheads="1"/>
        </xdr:cNvSpPr>
      </xdr:nvSpPr>
      <xdr:spPr bwMode="auto">
        <a:xfrm>
          <a:off x="1541318" y="244186364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398</xdr:row>
      <xdr:rowOff>0</xdr:rowOff>
    </xdr:from>
    <xdr:ext cx="76200" cy="258907"/>
    <xdr:sp macro="" textlink="">
      <xdr:nvSpPr>
        <xdr:cNvPr id="3315" name="Text Box 300">
          <a:extLst>
            <a:ext uri="{FF2B5EF4-FFF2-40B4-BE49-F238E27FC236}">
              <a16:creationId xmlns:a16="http://schemas.microsoft.com/office/drawing/2014/main" id="{100C374C-7BF9-4BBB-A2D2-9E78EF0A4975}"/>
            </a:ext>
          </a:extLst>
        </xdr:cNvPr>
        <xdr:cNvSpPr txBox="1">
          <a:spLocks noChangeArrowheads="1"/>
        </xdr:cNvSpPr>
      </xdr:nvSpPr>
      <xdr:spPr bwMode="auto">
        <a:xfrm>
          <a:off x="1541318" y="224097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418</xdr:row>
      <xdr:rowOff>0</xdr:rowOff>
    </xdr:from>
    <xdr:ext cx="76200" cy="258906"/>
    <xdr:sp macro="" textlink="">
      <xdr:nvSpPr>
        <xdr:cNvPr id="3316" name="Text Box 301">
          <a:extLst>
            <a:ext uri="{FF2B5EF4-FFF2-40B4-BE49-F238E27FC236}">
              <a16:creationId xmlns:a16="http://schemas.microsoft.com/office/drawing/2014/main" id="{A6C17B13-94F7-4BD8-95D6-7911C8221A16}"/>
            </a:ext>
          </a:extLst>
        </xdr:cNvPr>
        <xdr:cNvSpPr txBox="1">
          <a:spLocks noChangeArrowheads="1"/>
        </xdr:cNvSpPr>
      </xdr:nvSpPr>
      <xdr:spPr bwMode="auto">
        <a:xfrm>
          <a:off x="1541318" y="229119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480</xdr:row>
      <xdr:rowOff>0</xdr:rowOff>
    </xdr:from>
    <xdr:ext cx="76200" cy="242627"/>
    <xdr:sp macro="" textlink="">
      <xdr:nvSpPr>
        <xdr:cNvPr id="3317" name="Text Box 302">
          <a:extLst>
            <a:ext uri="{FF2B5EF4-FFF2-40B4-BE49-F238E27FC236}">
              <a16:creationId xmlns:a16="http://schemas.microsoft.com/office/drawing/2014/main" id="{14133F83-5E3E-4C75-A869-EB84C9EC6D9A}"/>
            </a:ext>
          </a:extLst>
        </xdr:cNvPr>
        <xdr:cNvSpPr txBox="1">
          <a:spLocks noChangeArrowheads="1"/>
        </xdr:cNvSpPr>
      </xdr:nvSpPr>
      <xdr:spPr bwMode="auto">
        <a:xfrm>
          <a:off x="1541318" y="244688591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416</xdr:row>
      <xdr:rowOff>0</xdr:rowOff>
    </xdr:from>
    <xdr:ext cx="76200" cy="258907"/>
    <xdr:sp macro="" textlink="">
      <xdr:nvSpPr>
        <xdr:cNvPr id="3318" name="Text Box 303">
          <a:extLst>
            <a:ext uri="{FF2B5EF4-FFF2-40B4-BE49-F238E27FC236}">
              <a16:creationId xmlns:a16="http://schemas.microsoft.com/office/drawing/2014/main" id="{93687A9F-0A55-4A9F-96CF-59AE1AD6BF86}"/>
            </a:ext>
          </a:extLst>
        </xdr:cNvPr>
        <xdr:cNvSpPr txBox="1">
          <a:spLocks noChangeArrowheads="1"/>
        </xdr:cNvSpPr>
      </xdr:nvSpPr>
      <xdr:spPr bwMode="auto">
        <a:xfrm>
          <a:off x="1541318" y="228617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478</xdr:row>
      <xdr:rowOff>0</xdr:rowOff>
    </xdr:from>
    <xdr:ext cx="76200" cy="242628"/>
    <xdr:sp macro="" textlink="">
      <xdr:nvSpPr>
        <xdr:cNvPr id="3319" name="Text Box 304">
          <a:extLst>
            <a:ext uri="{FF2B5EF4-FFF2-40B4-BE49-F238E27FC236}">
              <a16:creationId xmlns:a16="http://schemas.microsoft.com/office/drawing/2014/main" id="{9F8227A8-AE9F-411C-9FC3-D8454845D5EC}"/>
            </a:ext>
          </a:extLst>
        </xdr:cNvPr>
        <xdr:cNvSpPr txBox="1">
          <a:spLocks noChangeArrowheads="1"/>
        </xdr:cNvSpPr>
      </xdr:nvSpPr>
      <xdr:spPr bwMode="auto">
        <a:xfrm>
          <a:off x="1541318" y="244186364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320" name="Text Box 129">
          <a:extLst>
            <a:ext uri="{FF2B5EF4-FFF2-40B4-BE49-F238E27FC236}">
              <a16:creationId xmlns:a16="http://schemas.microsoft.com/office/drawing/2014/main" id="{76DA4F37-8A40-4994-AE0C-1B19F02932F2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321" name="Text Box 130">
          <a:extLst>
            <a:ext uri="{FF2B5EF4-FFF2-40B4-BE49-F238E27FC236}">
              <a16:creationId xmlns:a16="http://schemas.microsoft.com/office/drawing/2014/main" id="{0700BFDE-CD60-4D52-AC09-A8A12C552395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322" name="Text Box 256">
          <a:extLst>
            <a:ext uri="{FF2B5EF4-FFF2-40B4-BE49-F238E27FC236}">
              <a16:creationId xmlns:a16="http://schemas.microsoft.com/office/drawing/2014/main" id="{3F9349A1-B971-4EA5-8B8D-20B85ADD3B5C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323" name="Text Box 257">
          <a:extLst>
            <a:ext uri="{FF2B5EF4-FFF2-40B4-BE49-F238E27FC236}">
              <a16:creationId xmlns:a16="http://schemas.microsoft.com/office/drawing/2014/main" id="{6DC963D5-60B5-4160-9C6E-5EF97D3364BB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324" name="Text Box 58">
          <a:extLst>
            <a:ext uri="{FF2B5EF4-FFF2-40B4-BE49-F238E27FC236}">
              <a16:creationId xmlns:a16="http://schemas.microsoft.com/office/drawing/2014/main" id="{354939E0-147C-4EFE-A460-AD5E39E662CE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325" name="Text Box 89">
          <a:extLst>
            <a:ext uri="{FF2B5EF4-FFF2-40B4-BE49-F238E27FC236}">
              <a16:creationId xmlns:a16="http://schemas.microsoft.com/office/drawing/2014/main" id="{C9DBFBA4-1151-43D8-9AD8-D1ED63924D4B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326" name="Text Box 127">
          <a:extLst>
            <a:ext uri="{FF2B5EF4-FFF2-40B4-BE49-F238E27FC236}">
              <a16:creationId xmlns:a16="http://schemas.microsoft.com/office/drawing/2014/main" id="{A9D16AAE-0F64-409C-9716-6F3D024756FA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327" name="Text Box 128">
          <a:extLst>
            <a:ext uri="{FF2B5EF4-FFF2-40B4-BE49-F238E27FC236}">
              <a16:creationId xmlns:a16="http://schemas.microsoft.com/office/drawing/2014/main" id="{C97DDA24-0BC8-4231-A7D8-D5BE93B0E39A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328" name="Text Box 129">
          <a:extLst>
            <a:ext uri="{FF2B5EF4-FFF2-40B4-BE49-F238E27FC236}">
              <a16:creationId xmlns:a16="http://schemas.microsoft.com/office/drawing/2014/main" id="{64CA96FC-8D50-4748-A5B6-0FD89FD76A7B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329" name="Text Box 130">
          <a:extLst>
            <a:ext uri="{FF2B5EF4-FFF2-40B4-BE49-F238E27FC236}">
              <a16:creationId xmlns:a16="http://schemas.microsoft.com/office/drawing/2014/main" id="{417DF904-1B5F-4639-BA48-8B5B5189A4EF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330" name="Text Box 185">
          <a:extLst>
            <a:ext uri="{FF2B5EF4-FFF2-40B4-BE49-F238E27FC236}">
              <a16:creationId xmlns:a16="http://schemas.microsoft.com/office/drawing/2014/main" id="{3BADDAD9-E4C6-45F7-926F-FEF662A075A4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331" name="Text Box 216">
          <a:extLst>
            <a:ext uri="{FF2B5EF4-FFF2-40B4-BE49-F238E27FC236}">
              <a16:creationId xmlns:a16="http://schemas.microsoft.com/office/drawing/2014/main" id="{0828DC87-270E-4B4B-9388-7725047F50AC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332" name="Text Box 254">
          <a:extLst>
            <a:ext uri="{FF2B5EF4-FFF2-40B4-BE49-F238E27FC236}">
              <a16:creationId xmlns:a16="http://schemas.microsoft.com/office/drawing/2014/main" id="{F0B91C30-FFD3-4F0E-A1D3-E22C85819002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333" name="Text Box 255">
          <a:extLst>
            <a:ext uri="{FF2B5EF4-FFF2-40B4-BE49-F238E27FC236}">
              <a16:creationId xmlns:a16="http://schemas.microsoft.com/office/drawing/2014/main" id="{5F7B55DB-B1AC-4D60-A878-DB02BE4D0C66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334" name="Text Box 256">
          <a:extLst>
            <a:ext uri="{FF2B5EF4-FFF2-40B4-BE49-F238E27FC236}">
              <a16:creationId xmlns:a16="http://schemas.microsoft.com/office/drawing/2014/main" id="{E7A0A120-FE1F-42B9-9D3F-3C0B25705DC1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335" name="Text Box 257">
          <a:extLst>
            <a:ext uri="{FF2B5EF4-FFF2-40B4-BE49-F238E27FC236}">
              <a16:creationId xmlns:a16="http://schemas.microsoft.com/office/drawing/2014/main" id="{4CFA99B8-1301-4A45-A84F-8B8E61F2851E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336" name="Text Box 48">
          <a:extLst>
            <a:ext uri="{FF2B5EF4-FFF2-40B4-BE49-F238E27FC236}">
              <a16:creationId xmlns:a16="http://schemas.microsoft.com/office/drawing/2014/main" id="{F31ED17F-C87C-4447-BE2B-99A30B222E56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337" name="Text Box 49">
          <a:extLst>
            <a:ext uri="{FF2B5EF4-FFF2-40B4-BE49-F238E27FC236}">
              <a16:creationId xmlns:a16="http://schemas.microsoft.com/office/drawing/2014/main" id="{68CE3489-F72E-454A-84FF-E3D75E0CEF66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338" name="Text Box 50">
          <a:extLst>
            <a:ext uri="{FF2B5EF4-FFF2-40B4-BE49-F238E27FC236}">
              <a16:creationId xmlns:a16="http://schemas.microsoft.com/office/drawing/2014/main" id="{83A649C8-CBA9-4645-BADF-3EAFCF5D2F8F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339" name="Text Box 51">
          <a:extLst>
            <a:ext uri="{FF2B5EF4-FFF2-40B4-BE49-F238E27FC236}">
              <a16:creationId xmlns:a16="http://schemas.microsoft.com/office/drawing/2014/main" id="{7EC474C0-A003-4889-92D3-8D51D7689C41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340" name="Text Box 52">
          <a:extLst>
            <a:ext uri="{FF2B5EF4-FFF2-40B4-BE49-F238E27FC236}">
              <a16:creationId xmlns:a16="http://schemas.microsoft.com/office/drawing/2014/main" id="{08FEAF0A-E000-4EE7-A8BD-FA268F306015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341" name="Text Box 53">
          <a:extLst>
            <a:ext uri="{FF2B5EF4-FFF2-40B4-BE49-F238E27FC236}">
              <a16:creationId xmlns:a16="http://schemas.microsoft.com/office/drawing/2014/main" id="{79264464-CCE5-4548-AF3A-502463737E08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342" name="Text Box 54">
          <a:extLst>
            <a:ext uri="{FF2B5EF4-FFF2-40B4-BE49-F238E27FC236}">
              <a16:creationId xmlns:a16="http://schemas.microsoft.com/office/drawing/2014/main" id="{F4D92ECA-D61D-4777-9863-C3E040A212EF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343" name="Text Box 55">
          <a:extLst>
            <a:ext uri="{FF2B5EF4-FFF2-40B4-BE49-F238E27FC236}">
              <a16:creationId xmlns:a16="http://schemas.microsoft.com/office/drawing/2014/main" id="{7C283248-1FF1-4ECD-AE8D-D03B9288C327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344" name="Text Box 56">
          <a:extLst>
            <a:ext uri="{FF2B5EF4-FFF2-40B4-BE49-F238E27FC236}">
              <a16:creationId xmlns:a16="http://schemas.microsoft.com/office/drawing/2014/main" id="{8B27A0B9-0D88-4EC3-B4B3-ECBFE0A1B8C3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345" name="Text Box 57">
          <a:extLst>
            <a:ext uri="{FF2B5EF4-FFF2-40B4-BE49-F238E27FC236}">
              <a16:creationId xmlns:a16="http://schemas.microsoft.com/office/drawing/2014/main" id="{8F73FC30-99DE-432A-A31C-547D2B8A32B8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346" name="Text Box 58">
          <a:extLst>
            <a:ext uri="{FF2B5EF4-FFF2-40B4-BE49-F238E27FC236}">
              <a16:creationId xmlns:a16="http://schemas.microsoft.com/office/drawing/2014/main" id="{A4F48756-AE66-46F2-B566-094C4B35018D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347" name="Text Box 59">
          <a:extLst>
            <a:ext uri="{FF2B5EF4-FFF2-40B4-BE49-F238E27FC236}">
              <a16:creationId xmlns:a16="http://schemas.microsoft.com/office/drawing/2014/main" id="{275D8082-DD65-465E-A4D1-2564FBC8ECDE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348" name="Text Box 60">
          <a:extLst>
            <a:ext uri="{FF2B5EF4-FFF2-40B4-BE49-F238E27FC236}">
              <a16:creationId xmlns:a16="http://schemas.microsoft.com/office/drawing/2014/main" id="{94800E09-9E35-4105-A9AD-7B2B6F1A969B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76200" cy="258907"/>
    <xdr:sp macro="" textlink="">
      <xdr:nvSpPr>
        <xdr:cNvPr id="3349" name="Text Box 61">
          <a:extLst>
            <a:ext uri="{FF2B5EF4-FFF2-40B4-BE49-F238E27FC236}">
              <a16:creationId xmlns:a16="http://schemas.microsoft.com/office/drawing/2014/main" id="{0C232021-7B4C-4E07-9673-B684097F3DE7}"/>
            </a:ext>
          </a:extLst>
        </xdr:cNvPr>
        <xdr:cNvSpPr txBox="1">
          <a:spLocks noChangeArrowheads="1"/>
        </xdr:cNvSpPr>
      </xdr:nvSpPr>
      <xdr:spPr bwMode="auto">
        <a:xfrm>
          <a:off x="6052705" y="160816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193</xdr:row>
      <xdr:rowOff>0</xdr:rowOff>
    </xdr:from>
    <xdr:ext cx="76200" cy="258907"/>
    <xdr:sp macro="" textlink="">
      <xdr:nvSpPr>
        <xdr:cNvPr id="3350" name="Text Box 62">
          <a:extLst>
            <a:ext uri="{FF2B5EF4-FFF2-40B4-BE49-F238E27FC236}">
              <a16:creationId xmlns:a16="http://schemas.microsoft.com/office/drawing/2014/main" id="{8F9FB61F-E629-43F0-806C-BC09A697B9C7}"/>
            </a:ext>
          </a:extLst>
        </xdr:cNvPr>
        <xdr:cNvSpPr txBox="1">
          <a:spLocks noChangeArrowheads="1"/>
        </xdr:cNvSpPr>
      </xdr:nvSpPr>
      <xdr:spPr bwMode="auto">
        <a:xfrm>
          <a:off x="6052705" y="1726189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8906"/>
    <xdr:sp macro="" textlink="">
      <xdr:nvSpPr>
        <xdr:cNvPr id="3351" name="Text Box 64">
          <a:extLst>
            <a:ext uri="{FF2B5EF4-FFF2-40B4-BE49-F238E27FC236}">
              <a16:creationId xmlns:a16="http://schemas.microsoft.com/office/drawing/2014/main" id="{F7A6E9F1-3873-4BEA-A13F-87640D744654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8908"/>
    <xdr:sp macro="" textlink="">
      <xdr:nvSpPr>
        <xdr:cNvPr id="3352" name="Text Box 67">
          <a:extLst>
            <a:ext uri="{FF2B5EF4-FFF2-40B4-BE49-F238E27FC236}">
              <a16:creationId xmlns:a16="http://schemas.microsoft.com/office/drawing/2014/main" id="{366C9A74-5005-426D-9454-491F4EAAC900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8906"/>
    <xdr:sp macro="" textlink="">
      <xdr:nvSpPr>
        <xdr:cNvPr id="3353" name="Text Box 68">
          <a:extLst>
            <a:ext uri="{FF2B5EF4-FFF2-40B4-BE49-F238E27FC236}">
              <a16:creationId xmlns:a16="http://schemas.microsoft.com/office/drawing/2014/main" id="{8516A388-C36C-4C2C-B65B-9BCF3B2C830F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8906"/>
    <xdr:sp macro="" textlink="">
      <xdr:nvSpPr>
        <xdr:cNvPr id="3354" name="Text Box 73">
          <a:extLst>
            <a:ext uri="{FF2B5EF4-FFF2-40B4-BE49-F238E27FC236}">
              <a16:creationId xmlns:a16="http://schemas.microsoft.com/office/drawing/2014/main" id="{1E6896C7-7576-493C-9C1F-84E839A347C7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355" name="Text Box 74">
          <a:extLst>
            <a:ext uri="{FF2B5EF4-FFF2-40B4-BE49-F238E27FC236}">
              <a16:creationId xmlns:a16="http://schemas.microsoft.com/office/drawing/2014/main" id="{EBFB9812-CB7A-4228-B25B-7F4191961612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356" name="Text Box 75">
          <a:extLst>
            <a:ext uri="{FF2B5EF4-FFF2-40B4-BE49-F238E27FC236}">
              <a16:creationId xmlns:a16="http://schemas.microsoft.com/office/drawing/2014/main" id="{651420C0-4BDD-412F-8077-8338FAED16E9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307</xdr:row>
      <xdr:rowOff>0</xdr:rowOff>
    </xdr:from>
    <xdr:ext cx="76200" cy="258907"/>
    <xdr:sp macro="" textlink="">
      <xdr:nvSpPr>
        <xdr:cNvPr id="3357" name="Text Box 76">
          <a:extLst>
            <a:ext uri="{FF2B5EF4-FFF2-40B4-BE49-F238E27FC236}">
              <a16:creationId xmlns:a16="http://schemas.microsoft.com/office/drawing/2014/main" id="{6B53B0F5-FACC-4391-BBC6-0121CF298486}"/>
            </a:ext>
          </a:extLst>
        </xdr:cNvPr>
        <xdr:cNvSpPr txBox="1">
          <a:spLocks noChangeArrowheads="1"/>
        </xdr:cNvSpPr>
      </xdr:nvSpPr>
      <xdr:spPr bwMode="auto">
        <a:xfrm>
          <a:off x="6052705" y="201245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338</xdr:row>
      <xdr:rowOff>0</xdr:rowOff>
    </xdr:from>
    <xdr:ext cx="76200" cy="245226"/>
    <xdr:sp macro="" textlink="">
      <xdr:nvSpPr>
        <xdr:cNvPr id="3358" name="Text Box 77">
          <a:extLst>
            <a:ext uri="{FF2B5EF4-FFF2-40B4-BE49-F238E27FC236}">
              <a16:creationId xmlns:a16="http://schemas.microsoft.com/office/drawing/2014/main" id="{B4221BC3-D0E8-4C0F-AA60-ECB33868D350}"/>
            </a:ext>
          </a:extLst>
        </xdr:cNvPr>
        <xdr:cNvSpPr txBox="1">
          <a:spLocks noChangeArrowheads="1"/>
        </xdr:cNvSpPr>
      </xdr:nvSpPr>
      <xdr:spPr bwMode="auto">
        <a:xfrm>
          <a:off x="6052705" y="209030455"/>
          <a:ext cx="76200" cy="245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359" name="Text Box 79">
          <a:extLst>
            <a:ext uri="{FF2B5EF4-FFF2-40B4-BE49-F238E27FC236}">
              <a16:creationId xmlns:a16="http://schemas.microsoft.com/office/drawing/2014/main" id="{25AC26F5-A66E-4F15-B4AC-3542EF7D9581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360" name="Text Box 80">
          <a:extLst>
            <a:ext uri="{FF2B5EF4-FFF2-40B4-BE49-F238E27FC236}">
              <a16:creationId xmlns:a16="http://schemas.microsoft.com/office/drawing/2014/main" id="{5CC7AE73-73B1-4178-8293-D9AA17176401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361" name="Text Box 81">
          <a:extLst>
            <a:ext uri="{FF2B5EF4-FFF2-40B4-BE49-F238E27FC236}">
              <a16:creationId xmlns:a16="http://schemas.microsoft.com/office/drawing/2014/main" id="{DE481F99-326A-40C4-9E6E-08B47F1AD1A4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362" name="Text Box 82">
          <a:extLst>
            <a:ext uri="{FF2B5EF4-FFF2-40B4-BE49-F238E27FC236}">
              <a16:creationId xmlns:a16="http://schemas.microsoft.com/office/drawing/2014/main" id="{F4B5E3BA-DE21-43A8-9B57-C4373633B06E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363" name="Text Box 83">
          <a:extLst>
            <a:ext uri="{FF2B5EF4-FFF2-40B4-BE49-F238E27FC236}">
              <a16:creationId xmlns:a16="http://schemas.microsoft.com/office/drawing/2014/main" id="{B25356FD-9A50-40E7-B0FD-5665B937FF37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364" name="Text Box 84">
          <a:extLst>
            <a:ext uri="{FF2B5EF4-FFF2-40B4-BE49-F238E27FC236}">
              <a16:creationId xmlns:a16="http://schemas.microsoft.com/office/drawing/2014/main" id="{2963BC69-4F7F-46D5-BE8D-9A98C0C5CC9A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365" name="Text Box 85">
          <a:extLst>
            <a:ext uri="{FF2B5EF4-FFF2-40B4-BE49-F238E27FC236}">
              <a16:creationId xmlns:a16="http://schemas.microsoft.com/office/drawing/2014/main" id="{D326ED6C-963A-4835-BA93-BD0CC50E0BA3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366" name="Text Box 86">
          <a:extLst>
            <a:ext uri="{FF2B5EF4-FFF2-40B4-BE49-F238E27FC236}">
              <a16:creationId xmlns:a16="http://schemas.microsoft.com/office/drawing/2014/main" id="{8BE5578D-84A5-4180-A233-9AD883671164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367" name="Text Box 87">
          <a:extLst>
            <a:ext uri="{FF2B5EF4-FFF2-40B4-BE49-F238E27FC236}">
              <a16:creationId xmlns:a16="http://schemas.microsoft.com/office/drawing/2014/main" id="{0796F26E-8238-4790-B6DD-64E5F6658AAC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368" name="Text Box 88">
          <a:extLst>
            <a:ext uri="{FF2B5EF4-FFF2-40B4-BE49-F238E27FC236}">
              <a16:creationId xmlns:a16="http://schemas.microsoft.com/office/drawing/2014/main" id="{DD102A50-5006-447F-9323-8DBFC361B344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369" name="Text Box 89">
          <a:extLst>
            <a:ext uri="{FF2B5EF4-FFF2-40B4-BE49-F238E27FC236}">
              <a16:creationId xmlns:a16="http://schemas.microsoft.com/office/drawing/2014/main" id="{C9022615-1B31-4EF3-A42F-E507F0C40DDE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370" name="Text Box 90">
          <a:extLst>
            <a:ext uri="{FF2B5EF4-FFF2-40B4-BE49-F238E27FC236}">
              <a16:creationId xmlns:a16="http://schemas.microsoft.com/office/drawing/2014/main" id="{3B4CF55A-904D-426B-89A7-02C07937C220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76200" cy="258907"/>
    <xdr:sp macro="" textlink="">
      <xdr:nvSpPr>
        <xdr:cNvPr id="3371" name="Text Box 91">
          <a:extLst>
            <a:ext uri="{FF2B5EF4-FFF2-40B4-BE49-F238E27FC236}">
              <a16:creationId xmlns:a16="http://schemas.microsoft.com/office/drawing/2014/main" id="{683160A8-7B90-4DD2-81CD-79D28EBC3EF0}"/>
            </a:ext>
          </a:extLst>
        </xdr:cNvPr>
        <xdr:cNvSpPr txBox="1">
          <a:spLocks noChangeArrowheads="1"/>
        </xdr:cNvSpPr>
      </xdr:nvSpPr>
      <xdr:spPr bwMode="auto">
        <a:xfrm>
          <a:off x="6052705" y="1605655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192</xdr:row>
      <xdr:rowOff>0</xdr:rowOff>
    </xdr:from>
    <xdr:ext cx="76200" cy="267566"/>
    <xdr:sp macro="" textlink="">
      <xdr:nvSpPr>
        <xdr:cNvPr id="3372" name="Text Box 92">
          <a:extLst>
            <a:ext uri="{FF2B5EF4-FFF2-40B4-BE49-F238E27FC236}">
              <a16:creationId xmlns:a16="http://schemas.microsoft.com/office/drawing/2014/main" id="{D2D2160C-75F3-4B16-95A9-F481A5190D4B}"/>
            </a:ext>
          </a:extLst>
        </xdr:cNvPr>
        <xdr:cNvSpPr txBox="1">
          <a:spLocks noChangeArrowheads="1"/>
        </xdr:cNvSpPr>
      </xdr:nvSpPr>
      <xdr:spPr bwMode="auto">
        <a:xfrm>
          <a:off x="6052705" y="172367864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67565"/>
    <xdr:sp macro="" textlink="">
      <xdr:nvSpPr>
        <xdr:cNvPr id="3373" name="Text Box 94">
          <a:extLst>
            <a:ext uri="{FF2B5EF4-FFF2-40B4-BE49-F238E27FC236}">
              <a16:creationId xmlns:a16="http://schemas.microsoft.com/office/drawing/2014/main" id="{67E36403-FE99-4318-98DB-FC46CFDCBC97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8906"/>
    <xdr:sp macro="" textlink="">
      <xdr:nvSpPr>
        <xdr:cNvPr id="3374" name="Text Box 95">
          <a:extLst>
            <a:ext uri="{FF2B5EF4-FFF2-40B4-BE49-F238E27FC236}">
              <a16:creationId xmlns:a16="http://schemas.microsoft.com/office/drawing/2014/main" id="{369453C1-F09A-4252-ABB2-D53533B841E7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0248"/>
    <xdr:sp macro="" textlink="">
      <xdr:nvSpPr>
        <xdr:cNvPr id="3375" name="Text Box 96">
          <a:extLst>
            <a:ext uri="{FF2B5EF4-FFF2-40B4-BE49-F238E27FC236}">
              <a16:creationId xmlns:a16="http://schemas.microsoft.com/office/drawing/2014/main" id="{6DC87E25-97BC-4EC0-B206-445E06BD6C1D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376" name="Text Box 97">
          <a:extLst>
            <a:ext uri="{FF2B5EF4-FFF2-40B4-BE49-F238E27FC236}">
              <a16:creationId xmlns:a16="http://schemas.microsoft.com/office/drawing/2014/main" id="{FB6BB6B6-5B17-480D-8C3D-0ADE5CD8FE4C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8908"/>
    <xdr:sp macro="" textlink="">
      <xdr:nvSpPr>
        <xdr:cNvPr id="3377" name="Text Box 98">
          <a:extLst>
            <a:ext uri="{FF2B5EF4-FFF2-40B4-BE49-F238E27FC236}">
              <a16:creationId xmlns:a16="http://schemas.microsoft.com/office/drawing/2014/main" id="{760ECAB1-9E68-4DEB-8924-4BB318BF0CAE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8906"/>
    <xdr:sp macro="" textlink="">
      <xdr:nvSpPr>
        <xdr:cNvPr id="3378" name="Text Box 99">
          <a:extLst>
            <a:ext uri="{FF2B5EF4-FFF2-40B4-BE49-F238E27FC236}">
              <a16:creationId xmlns:a16="http://schemas.microsoft.com/office/drawing/2014/main" id="{890CAFC6-617E-4205-AC22-A133446B1499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8908"/>
    <xdr:sp macro="" textlink="">
      <xdr:nvSpPr>
        <xdr:cNvPr id="3379" name="Text Box 100">
          <a:extLst>
            <a:ext uri="{FF2B5EF4-FFF2-40B4-BE49-F238E27FC236}">
              <a16:creationId xmlns:a16="http://schemas.microsoft.com/office/drawing/2014/main" id="{3BCA7E1D-84E0-4F80-B941-3E16B0F1E5A7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8906"/>
    <xdr:sp macro="" textlink="">
      <xdr:nvSpPr>
        <xdr:cNvPr id="3380" name="Text Box 101">
          <a:extLst>
            <a:ext uri="{FF2B5EF4-FFF2-40B4-BE49-F238E27FC236}">
              <a16:creationId xmlns:a16="http://schemas.microsoft.com/office/drawing/2014/main" id="{760C2B39-3E14-4AE5-9570-694264941554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8906"/>
    <xdr:sp macro="" textlink="">
      <xdr:nvSpPr>
        <xdr:cNvPr id="3381" name="Text Box 102">
          <a:extLst>
            <a:ext uri="{FF2B5EF4-FFF2-40B4-BE49-F238E27FC236}">
              <a16:creationId xmlns:a16="http://schemas.microsoft.com/office/drawing/2014/main" id="{F9CC48D3-2F00-48AF-86E6-6FB12645B83F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8907"/>
    <xdr:sp macro="" textlink="">
      <xdr:nvSpPr>
        <xdr:cNvPr id="3382" name="Text Box 103">
          <a:extLst>
            <a:ext uri="{FF2B5EF4-FFF2-40B4-BE49-F238E27FC236}">
              <a16:creationId xmlns:a16="http://schemas.microsoft.com/office/drawing/2014/main" id="{DCFEF167-5F14-4C98-8D34-DA07B78E7971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8906"/>
    <xdr:sp macro="" textlink="">
      <xdr:nvSpPr>
        <xdr:cNvPr id="3383" name="Text Box 104">
          <a:extLst>
            <a:ext uri="{FF2B5EF4-FFF2-40B4-BE49-F238E27FC236}">
              <a16:creationId xmlns:a16="http://schemas.microsoft.com/office/drawing/2014/main" id="{E603E354-790C-4DE2-8DDE-9BD24F8A340B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384" name="Text Box 105">
          <a:extLst>
            <a:ext uri="{FF2B5EF4-FFF2-40B4-BE49-F238E27FC236}">
              <a16:creationId xmlns:a16="http://schemas.microsoft.com/office/drawing/2014/main" id="{0A1B24C4-C3BB-4044-A9C6-49B4836653E5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306</xdr:row>
      <xdr:rowOff>0</xdr:rowOff>
    </xdr:from>
    <xdr:ext cx="76200" cy="258908"/>
    <xdr:sp macro="" textlink="">
      <xdr:nvSpPr>
        <xdr:cNvPr id="3385" name="Text Box 106">
          <a:extLst>
            <a:ext uri="{FF2B5EF4-FFF2-40B4-BE49-F238E27FC236}">
              <a16:creationId xmlns:a16="http://schemas.microsoft.com/office/drawing/2014/main" id="{19F3CB9A-A81D-4FA4-B025-F1917B535946}"/>
            </a:ext>
          </a:extLst>
        </xdr:cNvPr>
        <xdr:cNvSpPr txBox="1">
          <a:spLocks noChangeArrowheads="1"/>
        </xdr:cNvSpPr>
      </xdr:nvSpPr>
      <xdr:spPr bwMode="auto">
        <a:xfrm>
          <a:off x="6052705" y="200994818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337</xdr:row>
      <xdr:rowOff>0</xdr:rowOff>
    </xdr:from>
    <xdr:ext cx="76200" cy="245224"/>
    <xdr:sp macro="" textlink="">
      <xdr:nvSpPr>
        <xdr:cNvPr id="3386" name="Text Box 107">
          <a:extLst>
            <a:ext uri="{FF2B5EF4-FFF2-40B4-BE49-F238E27FC236}">
              <a16:creationId xmlns:a16="http://schemas.microsoft.com/office/drawing/2014/main" id="{D3436D4D-4E5B-428E-87E5-33B4652CF495}"/>
            </a:ext>
          </a:extLst>
        </xdr:cNvPr>
        <xdr:cNvSpPr txBox="1">
          <a:spLocks noChangeArrowheads="1"/>
        </xdr:cNvSpPr>
      </xdr:nvSpPr>
      <xdr:spPr bwMode="auto">
        <a:xfrm>
          <a:off x="6052705" y="208779341"/>
          <a:ext cx="76200" cy="245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8908"/>
    <xdr:sp macro="" textlink="">
      <xdr:nvSpPr>
        <xdr:cNvPr id="3387" name="Text Box 108">
          <a:extLst>
            <a:ext uri="{FF2B5EF4-FFF2-40B4-BE49-F238E27FC236}">
              <a16:creationId xmlns:a16="http://schemas.microsoft.com/office/drawing/2014/main" id="{A445740A-A46E-4F71-A2FF-5CAB366643B2}"/>
            </a:ext>
          </a:extLst>
        </xdr:cNvPr>
        <xdr:cNvSpPr txBox="1">
          <a:spLocks noChangeArrowheads="1"/>
        </xdr:cNvSpPr>
      </xdr:nvSpPr>
      <xdr:spPr bwMode="auto">
        <a:xfrm>
          <a:off x="6052705" y="1437409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388" name="Text Box 109">
          <a:extLst>
            <a:ext uri="{FF2B5EF4-FFF2-40B4-BE49-F238E27FC236}">
              <a16:creationId xmlns:a16="http://schemas.microsoft.com/office/drawing/2014/main" id="{4275C715-D051-4A6A-84FB-CBE2DAF4BA52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389" name="Text Box 110">
          <a:extLst>
            <a:ext uri="{FF2B5EF4-FFF2-40B4-BE49-F238E27FC236}">
              <a16:creationId xmlns:a16="http://schemas.microsoft.com/office/drawing/2014/main" id="{4590A1A1-8418-4CF4-90E4-13DF9E3A0B52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390" name="Text Box 111">
          <a:extLst>
            <a:ext uri="{FF2B5EF4-FFF2-40B4-BE49-F238E27FC236}">
              <a16:creationId xmlns:a16="http://schemas.microsoft.com/office/drawing/2014/main" id="{ED2E4410-6A9D-4CEE-BB35-89786D46F3AA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391" name="Text Box 112">
          <a:extLst>
            <a:ext uri="{FF2B5EF4-FFF2-40B4-BE49-F238E27FC236}">
              <a16:creationId xmlns:a16="http://schemas.microsoft.com/office/drawing/2014/main" id="{1FE43371-A05D-4F2C-86B9-CBD5CE008B97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392" name="Text Box 113">
          <a:extLst>
            <a:ext uri="{FF2B5EF4-FFF2-40B4-BE49-F238E27FC236}">
              <a16:creationId xmlns:a16="http://schemas.microsoft.com/office/drawing/2014/main" id="{3521C823-3DF8-4FAC-85F5-D36D351CA398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393" name="Text Box 114">
          <a:extLst>
            <a:ext uri="{FF2B5EF4-FFF2-40B4-BE49-F238E27FC236}">
              <a16:creationId xmlns:a16="http://schemas.microsoft.com/office/drawing/2014/main" id="{46477138-AD04-4ED3-B8A7-2D856724E8F5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394" name="Text Box 115">
          <a:extLst>
            <a:ext uri="{FF2B5EF4-FFF2-40B4-BE49-F238E27FC236}">
              <a16:creationId xmlns:a16="http://schemas.microsoft.com/office/drawing/2014/main" id="{4C701926-44DE-46EF-BC73-1B80227D9A60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395" name="Text Box 116">
          <a:extLst>
            <a:ext uri="{FF2B5EF4-FFF2-40B4-BE49-F238E27FC236}">
              <a16:creationId xmlns:a16="http://schemas.microsoft.com/office/drawing/2014/main" id="{7294170F-8AEB-4226-87A2-C93D218E6AF5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396" name="Text Box 117">
          <a:extLst>
            <a:ext uri="{FF2B5EF4-FFF2-40B4-BE49-F238E27FC236}">
              <a16:creationId xmlns:a16="http://schemas.microsoft.com/office/drawing/2014/main" id="{D4C6C7D5-BE57-4E7A-A17E-1346B0B1C9F5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397" name="Text Box 118">
          <a:extLst>
            <a:ext uri="{FF2B5EF4-FFF2-40B4-BE49-F238E27FC236}">
              <a16:creationId xmlns:a16="http://schemas.microsoft.com/office/drawing/2014/main" id="{0C3A2752-5BE9-4249-B32E-2947C24D3FE8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398" name="Text Box 119">
          <a:extLst>
            <a:ext uri="{FF2B5EF4-FFF2-40B4-BE49-F238E27FC236}">
              <a16:creationId xmlns:a16="http://schemas.microsoft.com/office/drawing/2014/main" id="{2CA102DD-4E20-4374-A957-BB676444C315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399" name="Text Box 120">
          <a:extLst>
            <a:ext uri="{FF2B5EF4-FFF2-40B4-BE49-F238E27FC236}">
              <a16:creationId xmlns:a16="http://schemas.microsoft.com/office/drawing/2014/main" id="{86DF7402-EB82-4219-874B-39A311A555E5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400" name="Text Box 121">
          <a:extLst>
            <a:ext uri="{FF2B5EF4-FFF2-40B4-BE49-F238E27FC236}">
              <a16:creationId xmlns:a16="http://schemas.microsoft.com/office/drawing/2014/main" id="{1BF5137A-76C2-44E2-9BDE-7DB0C55615DA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401" name="Text Box 122">
          <a:extLst>
            <a:ext uri="{FF2B5EF4-FFF2-40B4-BE49-F238E27FC236}">
              <a16:creationId xmlns:a16="http://schemas.microsoft.com/office/drawing/2014/main" id="{6D55ED4D-0372-49C3-A750-432D9031E501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402" name="Text Box 123">
          <a:extLst>
            <a:ext uri="{FF2B5EF4-FFF2-40B4-BE49-F238E27FC236}">
              <a16:creationId xmlns:a16="http://schemas.microsoft.com/office/drawing/2014/main" id="{A81F2F39-8CB5-45E5-A788-421442220C0E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403" name="Text Box 124">
          <a:extLst>
            <a:ext uri="{FF2B5EF4-FFF2-40B4-BE49-F238E27FC236}">
              <a16:creationId xmlns:a16="http://schemas.microsoft.com/office/drawing/2014/main" id="{430D6019-E4E2-4E2F-920C-3AD608116F2D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404" name="Text Box 125">
          <a:extLst>
            <a:ext uri="{FF2B5EF4-FFF2-40B4-BE49-F238E27FC236}">
              <a16:creationId xmlns:a16="http://schemas.microsoft.com/office/drawing/2014/main" id="{417251F3-40CE-4D70-A0CB-71DFBBC798E3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405" name="Text Box 126">
          <a:extLst>
            <a:ext uri="{FF2B5EF4-FFF2-40B4-BE49-F238E27FC236}">
              <a16:creationId xmlns:a16="http://schemas.microsoft.com/office/drawing/2014/main" id="{DB56FFF9-A575-44B2-90DD-C43B12D43047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406" name="Text Box 127">
          <a:extLst>
            <a:ext uri="{FF2B5EF4-FFF2-40B4-BE49-F238E27FC236}">
              <a16:creationId xmlns:a16="http://schemas.microsoft.com/office/drawing/2014/main" id="{1DA011BB-2C47-4203-AAB4-CEAC744F7559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407" name="Text Box 128">
          <a:extLst>
            <a:ext uri="{FF2B5EF4-FFF2-40B4-BE49-F238E27FC236}">
              <a16:creationId xmlns:a16="http://schemas.microsoft.com/office/drawing/2014/main" id="{E6B51B55-C26B-4DF6-8026-2D3702339525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408" name="Text Box 129">
          <a:extLst>
            <a:ext uri="{FF2B5EF4-FFF2-40B4-BE49-F238E27FC236}">
              <a16:creationId xmlns:a16="http://schemas.microsoft.com/office/drawing/2014/main" id="{1F4665C2-DB22-4DE4-A408-5E9BF4C07FE4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409" name="Text Box 130">
          <a:extLst>
            <a:ext uri="{FF2B5EF4-FFF2-40B4-BE49-F238E27FC236}">
              <a16:creationId xmlns:a16="http://schemas.microsoft.com/office/drawing/2014/main" id="{4597F671-D3A9-4170-B6DB-CC708B55EA99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10" name="Text Box 131">
          <a:extLst>
            <a:ext uri="{FF2B5EF4-FFF2-40B4-BE49-F238E27FC236}">
              <a16:creationId xmlns:a16="http://schemas.microsoft.com/office/drawing/2014/main" id="{6B1EA22F-600F-4F78-8EC5-7159E93EC9C5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11" name="Text Box 132">
          <a:extLst>
            <a:ext uri="{FF2B5EF4-FFF2-40B4-BE49-F238E27FC236}">
              <a16:creationId xmlns:a16="http://schemas.microsoft.com/office/drawing/2014/main" id="{8071D857-91BD-47BF-A30F-D9A3D6868E9D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8908"/>
    <xdr:sp macro="" textlink="">
      <xdr:nvSpPr>
        <xdr:cNvPr id="3412" name="Text Box 135">
          <a:extLst>
            <a:ext uri="{FF2B5EF4-FFF2-40B4-BE49-F238E27FC236}">
              <a16:creationId xmlns:a16="http://schemas.microsoft.com/office/drawing/2014/main" id="{DCBC7BF2-E7D5-43AA-9994-1D07B8ABE164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8907"/>
    <xdr:sp macro="" textlink="">
      <xdr:nvSpPr>
        <xdr:cNvPr id="3413" name="Text Box 136">
          <a:extLst>
            <a:ext uri="{FF2B5EF4-FFF2-40B4-BE49-F238E27FC236}">
              <a16:creationId xmlns:a16="http://schemas.microsoft.com/office/drawing/2014/main" id="{D2A83082-706D-4F5B-AEBE-B34B04627BCC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8907"/>
    <xdr:sp macro="" textlink="">
      <xdr:nvSpPr>
        <xdr:cNvPr id="3414" name="Text Box 137">
          <a:extLst>
            <a:ext uri="{FF2B5EF4-FFF2-40B4-BE49-F238E27FC236}">
              <a16:creationId xmlns:a16="http://schemas.microsoft.com/office/drawing/2014/main" id="{E8EA3E14-3299-484F-AD76-FFB3E482CAD9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50248"/>
    <xdr:sp macro="" textlink="">
      <xdr:nvSpPr>
        <xdr:cNvPr id="3415" name="Text Box 139">
          <a:extLst>
            <a:ext uri="{FF2B5EF4-FFF2-40B4-BE49-F238E27FC236}">
              <a16:creationId xmlns:a16="http://schemas.microsoft.com/office/drawing/2014/main" id="{E1D78B72-FDB4-49AE-9F66-C5DAC02ED42F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6"/>
    <xdr:sp macro="" textlink="">
      <xdr:nvSpPr>
        <xdr:cNvPr id="3416" name="Text Box 141">
          <a:extLst>
            <a:ext uri="{FF2B5EF4-FFF2-40B4-BE49-F238E27FC236}">
              <a16:creationId xmlns:a16="http://schemas.microsoft.com/office/drawing/2014/main" id="{E66A8824-FFDF-451E-BE06-02565EB3F590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417" name="Text Box 142">
          <a:extLst>
            <a:ext uri="{FF2B5EF4-FFF2-40B4-BE49-F238E27FC236}">
              <a16:creationId xmlns:a16="http://schemas.microsoft.com/office/drawing/2014/main" id="{2D77FD90-49BB-4589-9077-59A4FAEA2229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418" name="Text Box 143">
          <a:extLst>
            <a:ext uri="{FF2B5EF4-FFF2-40B4-BE49-F238E27FC236}">
              <a16:creationId xmlns:a16="http://schemas.microsoft.com/office/drawing/2014/main" id="{B1FBE92B-645E-4E84-BF68-752291513A79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8906"/>
    <xdr:sp macro="" textlink="">
      <xdr:nvSpPr>
        <xdr:cNvPr id="3419" name="Text Box 144">
          <a:extLst>
            <a:ext uri="{FF2B5EF4-FFF2-40B4-BE49-F238E27FC236}">
              <a16:creationId xmlns:a16="http://schemas.microsoft.com/office/drawing/2014/main" id="{59ACB3E8-B63E-4B63-8C7A-D71AEDEF07B7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8906"/>
    <xdr:sp macro="" textlink="">
      <xdr:nvSpPr>
        <xdr:cNvPr id="3420" name="Text Box 145">
          <a:extLst>
            <a:ext uri="{FF2B5EF4-FFF2-40B4-BE49-F238E27FC236}">
              <a16:creationId xmlns:a16="http://schemas.microsoft.com/office/drawing/2014/main" id="{9EA53E3F-14E7-4563-902D-434027958137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8907"/>
    <xdr:sp macro="" textlink="">
      <xdr:nvSpPr>
        <xdr:cNvPr id="3421" name="Text Box 146">
          <a:extLst>
            <a:ext uri="{FF2B5EF4-FFF2-40B4-BE49-F238E27FC236}">
              <a16:creationId xmlns:a16="http://schemas.microsoft.com/office/drawing/2014/main" id="{F55EC7EB-46D8-4FAB-AD51-CE5A1A14B0DC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8907"/>
    <xdr:sp macro="" textlink="">
      <xdr:nvSpPr>
        <xdr:cNvPr id="3422" name="Text Box 147">
          <a:extLst>
            <a:ext uri="{FF2B5EF4-FFF2-40B4-BE49-F238E27FC236}">
              <a16:creationId xmlns:a16="http://schemas.microsoft.com/office/drawing/2014/main" id="{752AC8A5-5F04-477F-8840-33E0E6360B40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8907"/>
    <xdr:sp macro="" textlink="">
      <xdr:nvSpPr>
        <xdr:cNvPr id="3423" name="Text Box 149">
          <a:extLst>
            <a:ext uri="{FF2B5EF4-FFF2-40B4-BE49-F238E27FC236}">
              <a16:creationId xmlns:a16="http://schemas.microsoft.com/office/drawing/2014/main" id="{5A9AD270-682B-45A5-94A1-1FCE9EFF27AF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8907"/>
    <xdr:sp macro="" textlink="">
      <xdr:nvSpPr>
        <xdr:cNvPr id="3424" name="Text Box 151">
          <a:extLst>
            <a:ext uri="{FF2B5EF4-FFF2-40B4-BE49-F238E27FC236}">
              <a16:creationId xmlns:a16="http://schemas.microsoft.com/office/drawing/2014/main" id="{673D9776-F14B-4297-BDBA-404F23B6FA12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8907"/>
    <xdr:sp macro="" textlink="">
      <xdr:nvSpPr>
        <xdr:cNvPr id="3425" name="Text Box 152">
          <a:extLst>
            <a:ext uri="{FF2B5EF4-FFF2-40B4-BE49-F238E27FC236}">
              <a16:creationId xmlns:a16="http://schemas.microsoft.com/office/drawing/2014/main" id="{DF821090-A470-4B68-AC46-E4D9E7D5C13D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8907"/>
    <xdr:sp macro="" textlink="">
      <xdr:nvSpPr>
        <xdr:cNvPr id="3426" name="Text Box 153">
          <a:extLst>
            <a:ext uri="{FF2B5EF4-FFF2-40B4-BE49-F238E27FC236}">
              <a16:creationId xmlns:a16="http://schemas.microsoft.com/office/drawing/2014/main" id="{8C62A41F-64F0-408E-9D01-1A69E05DC4DA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8908"/>
    <xdr:sp macro="" textlink="">
      <xdr:nvSpPr>
        <xdr:cNvPr id="3427" name="Text Box 154">
          <a:extLst>
            <a:ext uri="{FF2B5EF4-FFF2-40B4-BE49-F238E27FC236}">
              <a16:creationId xmlns:a16="http://schemas.microsoft.com/office/drawing/2014/main" id="{C36B7A00-D389-4FCF-A864-15AA14CE0777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8908"/>
    <xdr:sp macro="" textlink="">
      <xdr:nvSpPr>
        <xdr:cNvPr id="3428" name="Text Box 155">
          <a:extLst>
            <a:ext uri="{FF2B5EF4-FFF2-40B4-BE49-F238E27FC236}">
              <a16:creationId xmlns:a16="http://schemas.microsoft.com/office/drawing/2014/main" id="{68A1399B-5F96-45C2-BB85-1E24818CBE7B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29" name="Text Box 156">
          <a:extLst>
            <a:ext uri="{FF2B5EF4-FFF2-40B4-BE49-F238E27FC236}">
              <a16:creationId xmlns:a16="http://schemas.microsoft.com/office/drawing/2014/main" id="{F19FEBB3-488A-4299-9255-11221DEDC52B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30" name="Text Box 157">
          <a:extLst>
            <a:ext uri="{FF2B5EF4-FFF2-40B4-BE49-F238E27FC236}">
              <a16:creationId xmlns:a16="http://schemas.microsoft.com/office/drawing/2014/main" id="{A38EEBA3-80BD-47C8-9CAB-CDA02815758D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431" name="Text Box 175">
          <a:extLst>
            <a:ext uri="{FF2B5EF4-FFF2-40B4-BE49-F238E27FC236}">
              <a16:creationId xmlns:a16="http://schemas.microsoft.com/office/drawing/2014/main" id="{CABEBB68-3A71-4854-9083-D8E8259795F6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432" name="Text Box 176">
          <a:extLst>
            <a:ext uri="{FF2B5EF4-FFF2-40B4-BE49-F238E27FC236}">
              <a16:creationId xmlns:a16="http://schemas.microsoft.com/office/drawing/2014/main" id="{E6619A0F-1631-47FF-9850-34539BC33837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433" name="Text Box 177">
          <a:extLst>
            <a:ext uri="{FF2B5EF4-FFF2-40B4-BE49-F238E27FC236}">
              <a16:creationId xmlns:a16="http://schemas.microsoft.com/office/drawing/2014/main" id="{8B97C3C0-52B0-4DD7-BB90-CD937742BC83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434" name="Text Box 178">
          <a:extLst>
            <a:ext uri="{FF2B5EF4-FFF2-40B4-BE49-F238E27FC236}">
              <a16:creationId xmlns:a16="http://schemas.microsoft.com/office/drawing/2014/main" id="{A1F9F0D4-C35D-4F80-9B38-9758B7AEB0DC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435" name="Text Box 179">
          <a:extLst>
            <a:ext uri="{FF2B5EF4-FFF2-40B4-BE49-F238E27FC236}">
              <a16:creationId xmlns:a16="http://schemas.microsoft.com/office/drawing/2014/main" id="{454B229A-7B41-4433-9484-E53146FD9D45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436" name="Text Box 180">
          <a:extLst>
            <a:ext uri="{FF2B5EF4-FFF2-40B4-BE49-F238E27FC236}">
              <a16:creationId xmlns:a16="http://schemas.microsoft.com/office/drawing/2014/main" id="{57B1DBF5-D921-4775-B405-CE95632F5CB9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437" name="Text Box 181">
          <a:extLst>
            <a:ext uri="{FF2B5EF4-FFF2-40B4-BE49-F238E27FC236}">
              <a16:creationId xmlns:a16="http://schemas.microsoft.com/office/drawing/2014/main" id="{054AB7DF-92A6-4DE4-90D1-DF3D9451B57A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438" name="Text Box 182">
          <a:extLst>
            <a:ext uri="{FF2B5EF4-FFF2-40B4-BE49-F238E27FC236}">
              <a16:creationId xmlns:a16="http://schemas.microsoft.com/office/drawing/2014/main" id="{C6C12D55-6344-406D-A2AA-93AF07F2B88B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439" name="Text Box 183">
          <a:extLst>
            <a:ext uri="{FF2B5EF4-FFF2-40B4-BE49-F238E27FC236}">
              <a16:creationId xmlns:a16="http://schemas.microsoft.com/office/drawing/2014/main" id="{4736C2B0-90DC-4A83-BEAC-D31496AEDC2D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440" name="Text Box 184">
          <a:extLst>
            <a:ext uri="{FF2B5EF4-FFF2-40B4-BE49-F238E27FC236}">
              <a16:creationId xmlns:a16="http://schemas.microsoft.com/office/drawing/2014/main" id="{ABF2795F-FD6B-41BE-8F84-9458C25E2214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441" name="Text Box 185">
          <a:extLst>
            <a:ext uri="{FF2B5EF4-FFF2-40B4-BE49-F238E27FC236}">
              <a16:creationId xmlns:a16="http://schemas.microsoft.com/office/drawing/2014/main" id="{A374426D-8A96-4697-B06F-9100F70C0B42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42" name="Text Box 186">
          <a:extLst>
            <a:ext uri="{FF2B5EF4-FFF2-40B4-BE49-F238E27FC236}">
              <a16:creationId xmlns:a16="http://schemas.microsoft.com/office/drawing/2014/main" id="{CD876DFB-2CBA-4B34-AD12-BFE7847C5954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43" name="Text Box 187">
          <a:extLst>
            <a:ext uri="{FF2B5EF4-FFF2-40B4-BE49-F238E27FC236}">
              <a16:creationId xmlns:a16="http://schemas.microsoft.com/office/drawing/2014/main" id="{4FEB9883-B5B9-4EB3-B694-F13E56F0D48A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76200" cy="258907"/>
    <xdr:sp macro="" textlink="">
      <xdr:nvSpPr>
        <xdr:cNvPr id="3444" name="Text Box 188">
          <a:extLst>
            <a:ext uri="{FF2B5EF4-FFF2-40B4-BE49-F238E27FC236}">
              <a16:creationId xmlns:a16="http://schemas.microsoft.com/office/drawing/2014/main" id="{1D0A0816-164C-43D7-A9A5-5E81F7FAA642}"/>
            </a:ext>
          </a:extLst>
        </xdr:cNvPr>
        <xdr:cNvSpPr txBox="1">
          <a:spLocks noChangeArrowheads="1"/>
        </xdr:cNvSpPr>
      </xdr:nvSpPr>
      <xdr:spPr bwMode="auto">
        <a:xfrm>
          <a:off x="6052705" y="160816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193</xdr:row>
      <xdr:rowOff>0</xdr:rowOff>
    </xdr:from>
    <xdr:ext cx="76200" cy="258907"/>
    <xdr:sp macro="" textlink="">
      <xdr:nvSpPr>
        <xdr:cNvPr id="3445" name="Text Box 189">
          <a:extLst>
            <a:ext uri="{FF2B5EF4-FFF2-40B4-BE49-F238E27FC236}">
              <a16:creationId xmlns:a16="http://schemas.microsoft.com/office/drawing/2014/main" id="{4FC861AC-96FA-40D2-9203-3C20588F566B}"/>
            </a:ext>
          </a:extLst>
        </xdr:cNvPr>
        <xdr:cNvSpPr txBox="1">
          <a:spLocks noChangeArrowheads="1"/>
        </xdr:cNvSpPr>
      </xdr:nvSpPr>
      <xdr:spPr bwMode="auto">
        <a:xfrm>
          <a:off x="6052705" y="1726189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67565"/>
    <xdr:sp macro="" textlink="">
      <xdr:nvSpPr>
        <xdr:cNvPr id="3446" name="Text Box 190">
          <a:extLst>
            <a:ext uri="{FF2B5EF4-FFF2-40B4-BE49-F238E27FC236}">
              <a16:creationId xmlns:a16="http://schemas.microsoft.com/office/drawing/2014/main" id="{656F9070-470F-4771-92AD-EAF4D4638695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8906"/>
    <xdr:sp macro="" textlink="">
      <xdr:nvSpPr>
        <xdr:cNvPr id="3447" name="Text Box 191">
          <a:extLst>
            <a:ext uri="{FF2B5EF4-FFF2-40B4-BE49-F238E27FC236}">
              <a16:creationId xmlns:a16="http://schemas.microsoft.com/office/drawing/2014/main" id="{339504DB-67B7-44ED-ABAA-18F53B3C4CEB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0248"/>
    <xdr:sp macro="" textlink="">
      <xdr:nvSpPr>
        <xdr:cNvPr id="3448" name="Text Box 192">
          <a:extLst>
            <a:ext uri="{FF2B5EF4-FFF2-40B4-BE49-F238E27FC236}">
              <a16:creationId xmlns:a16="http://schemas.microsoft.com/office/drawing/2014/main" id="{0AD94795-0712-4B76-B1D5-BCD94F73F255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449" name="Text Box 193">
          <a:extLst>
            <a:ext uri="{FF2B5EF4-FFF2-40B4-BE49-F238E27FC236}">
              <a16:creationId xmlns:a16="http://schemas.microsoft.com/office/drawing/2014/main" id="{0AF124D2-EBF4-4099-A97B-E10D3DD2EB6E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8908"/>
    <xdr:sp macro="" textlink="">
      <xdr:nvSpPr>
        <xdr:cNvPr id="3450" name="Text Box 194">
          <a:extLst>
            <a:ext uri="{FF2B5EF4-FFF2-40B4-BE49-F238E27FC236}">
              <a16:creationId xmlns:a16="http://schemas.microsoft.com/office/drawing/2014/main" id="{0FEC702C-AB5A-4CF1-8B31-E7F981FDBC96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8906"/>
    <xdr:sp macro="" textlink="">
      <xdr:nvSpPr>
        <xdr:cNvPr id="3451" name="Text Box 195">
          <a:extLst>
            <a:ext uri="{FF2B5EF4-FFF2-40B4-BE49-F238E27FC236}">
              <a16:creationId xmlns:a16="http://schemas.microsoft.com/office/drawing/2014/main" id="{33553ACE-73DC-4E7E-960E-3C4035C78507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8908"/>
    <xdr:sp macro="" textlink="">
      <xdr:nvSpPr>
        <xdr:cNvPr id="3452" name="Text Box 196">
          <a:extLst>
            <a:ext uri="{FF2B5EF4-FFF2-40B4-BE49-F238E27FC236}">
              <a16:creationId xmlns:a16="http://schemas.microsoft.com/office/drawing/2014/main" id="{4ACEAC19-8BA0-40FE-83E6-B89EEC32FF7E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8906"/>
    <xdr:sp macro="" textlink="">
      <xdr:nvSpPr>
        <xdr:cNvPr id="3453" name="Text Box 197">
          <a:extLst>
            <a:ext uri="{FF2B5EF4-FFF2-40B4-BE49-F238E27FC236}">
              <a16:creationId xmlns:a16="http://schemas.microsoft.com/office/drawing/2014/main" id="{9A3EA320-7D8D-4605-B9C1-85EAEBD011B7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8906"/>
    <xdr:sp macro="" textlink="">
      <xdr:nvSpPr>
        <xdr:cNvPr id="3454" name="Text Box 198">
          <a:extLst>
            <a:ext uri="{FF2B5EF4-FFF2-40B4-BE49-F238E27FC236}">
              <a16:creationId xmlns:a16="http://schemas.microsoft.com/office/drawing/2014/main" id="{01591276-8313-464E-BE56-7EA8D5F7072A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8907"/>
    <xdr:sp macro="" textlink="">
      <xdr:nvSpPr>
        <xdr:cNvPr id="3455" name="Text Box 199">
          <a:extLst>
            <a:ext uri="{FF2B5EF4-FFF2-40B4-BE49-F238E27FC236}">
              <a16:creationId xmlns:a16="http://schemas.microsoft.com/office/drawing/2014/main" id="{9F07B91C-282C-4EAA-872F-B2308931B9D0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8906"/>
    <xdr:sp macro="" textlink="">
      <xdr:nvSpPr>
        <xdr:cNvPr id="3456" name="Text Box 200">
          <a:extLst>
            <a:ext uri="{FF2B5EF4-FFF2-40B4-BE49-F238E27FC236}">
              <a16:creationId xmlns:a16="http://schemas.microsoft.com/office/drawing/2014/main" id="{32D711E6-30E9-4146-BE2B-0A94D667A277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57" name="Text Box 201">
          <a:extLst>
            <a:ext uri="{FF2B5EF4-FFF2-40B4-BE49-F238E27FC236}">
              <a16:creationId xmlns:a16="http://schemas.microsoft.com/office/drawing/2014/main" id="{7CC5A1B4-C1E5-4C0E-B283-DEC1699D9B50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58" name="Text Box 202">
          <a:extLst>
            <a:ext uri="{FF2B5EF4-FFF2-40B4-BE49-F238E27FC236}">
              <a16:creationId xmlns:a16="http://schemas.microsoft.com/office/drawing/2014/main" id="{74AD11E5-0BA5-4421-B204-1CED3E709184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307</xdr:row>
      <xdr:rowOff>0</xdr:rowOff>
    </xdr:from>
    <xdr:ext cx="76200" cy="258907"/>
    <xdr:sp macro="" textlink="">
      <xdr:nvSpPr>
        <xdr:cNvPr id="3459" name="Text Box 203">
          <a:extLst>
            <a:ext uri="{FF2B5EF4-FFF2-40B4-BE49-F238E27FC236}">
              <a16:creationId xmlns:a16="http://schemas.microsoft.com/office/drawing/2014/main" id="{20942FDB-CD8D-4DFD-94B0-4BA4DF66FAB3}"/>
            </a:ext>
          </a:extLst>
        </xdr:cNvPr>
        <xdr:cNvSpPr txBox="1">
          <a:spLocks noChangeArrowheads="1"/>
        </xdr:cNvSpPr>
      </xdr:nvSpPr>
      <xdr:spPr bwMode="auto">
        <a:xfrm>
          <a:off x="6052705" y="201245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338</xdr:row>
      <xdr:rowOff>0</xdr:rowOff>
    </xdr:from>
    <xdr:ext cx="76200" cy="245226"/>
    <xdr:sp macro="" textlink="">
      <xdr:nvSpPr>
        <xdr:cNvPr id="3460" name="Text Box 204">
          <a:extLst>
            <a:ext uri="{FF2B5EF4-FFF2-40B4-BE49-F238E27FC236}">
              <a16:creationId xmlns:a16="http://schemas.microsoft.com/office/drawing/2014/main" id="{1CF722F3-1FEE-4076-B006-1CFD5A7EC0EF}"/>
            </a:ext>
          </a:extLst>
        </xdr:cNvPr>
        <xdr:cNvSpPr txBox="1">
          <a:spLocks noChangeArrowheads="1"/>
        </xdr:cNvSpPr>
      </xdr:nvSpPr>
      <xdr:spPr bwMode="auto">
        <a:xfrm>
          <a:off x="6052705" y="209030455"/>
          <a:ext cx="76200" cy="245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461" name="Text Box 206">
          <a:extLst>
            <a:ext uri="{FF2B5EF4-FFF2-40B4-BE49-F238E27FC236}">
              <a16:creationId xmlns:a16="http://schemas.microsoft.com/office/drawing/2014/main" id="{49141AC1-7C26-4CB9-BDFF-A7D62FE1F505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462" name="Text Box 207">
          <a:extLst>
            <a:ext uri="{FF2B5EF4-FFF2-40B4-BE49-F238E27FC236}">
              <a16:creationId xmlns:a16="http://schemas.microsoft.com/office/drawing/2014/main" id="{BAA1DE0C-A42E-4B93-A461-C873DBCF116E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463" name="Text Box 208">
          <a:extLst>
            <a:ext uri="{FF2B5EF4-FFF2-40B4-BE49-F238E27FC236}">
              <a16:creationId xmlns:a16="http://schemas.microsoft.com/office/drawing/2014/main" id="{6251753F-4DE8-4E7A-976D-2164C7819B33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464" name="Text Box 209">
          <a:extLst>
            <a:ext uri="{FF2B5EF4-FFF2-40B4-BE49-F238E27FC236}">
              <a16:creationId xmlns:a16="http://schemas.microsoft.com/office/drawing/2014/main" id="{C61DE0A5-2412-4453-9ADF-1F41B4782173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465" name="Text Box 210">
          <a:extLst>
            <a:ext uri="{FF2B5EF4-FFF2-40B4-BE49-F238E27FC236}">
              <a16:creationId xmlns:a16="http://schemas.microsoft.com/office/drawing/2014/main" id="{84D061F5-CCD1-4B17-AD9D-99B213B20732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466" name="Text Box 211">
          <a:extLst>
            <a:ext uri="{FF2B5EF4-FFF2-40B4-BE49-F238E27FC236}">
              <a16:creationId xmlns:a16="http://schemas.microsoft.com/office/drawing/2014/main" id="{960558E7-7C74-4C75-9A9D-41A277279D59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467" name="Text Box 212">
          <a:extLst>
            <a:ext uri="{FF2B5EF4-FFF2-40B4-BE49-F238E27FC236}">
              <a16:creationId xmlns:a16="http://schemas.microsoft.com/office/drawing/2014/main" id="{45BEF007-312C-43CA-BD93-0CE6B706EFB1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468" name="Text Box 213">
          <a:extLst>
            <a:ext uri="{FF2B5EF4-FFF2-40B4-BE49-F238E27FC236}">
              <a16:creationId xmlns:a16="http://schemas.microsoft.com/office/drawing/2014/main" id="{D25204B3-6B9C-4D99-BCDF-649EA426CFE4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469" name="Text Box 214">
          <a:extLst>
            <a:ext uri="{FF2B5EF4-FFF2-40B4-BE49-F238E27FC236}">
              <a16:creationId xmlns:a16="http://schemas.microsoft.com/office/drawing/2014/main" id="{C2395172-A32A-4175-998B-1FF10A95EBB4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470" name="Text Box 215">
          <a:extLst>
            <a:ext uri="{FF2B5EF4-FFF2-40B4-BE49-F238E27FC236}">
              <a16:creationId xmlns:a16="http://schemas.microsoft.com/office/drawing/2014/main" id="{ECF33944-20E6-49A7-87BA-F377F1BA3CA5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471" name="Text Box 216">
          <a:extLst>
            <a:ext uri="{FF2B5EF4-FFF2-40B4-BE49-F238E27FC236}">
              <a16:creationId xmlns:a16="http://schemas.microsoft.com/office/drawing/2014/main" id="{4A40F56F-245E-4940-BBC6-B51CBFAADB84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72" name="Text Box 217">
          <a:extLst>
            <a:ext uri="{FF2B5EF4-FFF2-40B4-BE49-F238E27FC236}">
              <a16:creationId xmlns:a16="http://schemas.microsoft.com/office/drawing/2014/main" id="{C9AC0A14-5244-4084-BC01-5CE37B135CEE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76200" cy="258907"/>
    <xdr:sp macro="" textlink="">
      <xdr:nvSpPr>
        <xdr:cNvPr id="3473" name="Text Box 218">
          <a:extLst>
            <a:ext uri="{FF2B5EF4-FFF2-40B4-BE49-F238E27FC236}">
              <a16:creationId xmlns:a16="http://schemas.microsoft.com/office/drawing/2014/main" id="{A6E5E924-1EE9-4E4A-8FA8-DC4A957BEA25}"/>
            </a:ext>
          </a:extLst>
        </xdr:cNvPr>
        <xdr:cNvSpPr txBox="1">
          <a:spLocks noChangeArrowheads="1"/>
        </xdr:cNvSpPr>
      </xdr:nvSpPr>
      <xdr:spPr bwMode="auto">
        <a:xfrm>
          <a:off x="6052705" y="1605655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192</xdr:row>
      <xdr:rowOff>0</xdr:rowOff>
    </xdr:from>
    <xdr:ext cx="76200" cy="267566"/>
    <xdr:sp macro="" textlink="">
      <xdr:nvSpPr>
        <xdr:cNvPr id="3474" name="Text Box 219">
          <a:extLst>
            <a:ext uri="{FF2B5EF4-FFF2-40B4-BE49-F238E27FC236}">
              <a16:creationId xmlns:a16="http://schemas.microsoft.com/office/drawing/2014/main" id="{CBCCCE29-684E-49AB-9E58-47D8D1E46316}"/>
            </a:ext>
          </a:extLst>
        </xdr:cNvPr>
        <xdr:cNvSpPr txBox="1">
          <a:spLocks noChangeArrowheads="1"/>
        </xdr:cNvSpPr>
      </xdr:nvSpPr>
      <xdr:spPr bwMode="auto">
        <a:xfrm>
          <a:off x="6052705" y="172367864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275</xdr:row>
      <xdr:rowOff>0</xdr:rowOff>
    </xdr:from>
    <xdr:ext cx="76200" cy="258906"/>
    <xdr:sp macro="" textlink="">
      <xdr:nvSpPr>
        <xdr:cNvPr id="3475" name="Text Box 220">
          <a:extLst>
            <a:ext uri="{FF2B5EF4-FFF2-40B4-BE49-F238E27FC236}">
              <a16:creationId xmlns:a16="http://schemas.microsoft.com/office/drawing/2014/main" id="{BFD4D0C2-A2EB-4221-99EF-1A107A6869C6}"/>
            </a:ext>
          </a:extLst>
        </xdr:cNvPr>
        <xdr:cNvSpPr txBox="1">
          <a:spLocks noChangeArrowheads="1"/>
        </xdr:cNvSpPr>
      </xdr:nvSpPr>
      <xdr:spPr bwMode="auto">
        <a:xfrm>
          <a:off x="6052705" y="193210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67565"/>
    <xdr:sp macro="" textlink="">
      <xdr:nvSpPr>
        <xdr:cNvPr id="3476" name="Text Box 221">
          <a:extLst>
            <a:ext uri="{FF2B5EF4-FFF2-40B4-BE49-F238E27FC236}">
              <a16:creationId xmlns:a16="http://schemas.microsoft.com/office/drawing/2014/main" id="{C0B51853-588A-4D5D-939E-B1EAFC39603E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0248"/>
    <xdr:sp macro="" textlink="">
      <xdr:nvSpPr>
        <xdr:cNvPr id="3477" name="Text Box 223">
          <a:extLst>
            <a:ext uri="{FF2B5EF4-FFF2-40B4-BE49-F238E27FC236}">
              <a16:creationId xmlns:a16="http://schemas.microsoft.com/office/drawing/2014/main" id="{231183F5-63B1-4471-BADC-48DD107AB90B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478" name="Text Box 224">
          <a:extLst>
            <a:ext uri="{FF2B5EF4-FFF2-40B4-BE49-F238E27FC236}">
              <a16:creationId xmlns:a16="http://schemas.microsoft.com/office/drawing/2014/main" id="{E50A56EF-DEC7-4BD3-BC94-73AABFC91C3B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8908"/>
    <xdr:sp macro="" textlink="">
      <xdr:nvSpPr>
        <xdr:cNvPr id="3479" name="Text Box 225">
          <a:extLst>
            <a:ext uri="{FF2B5EF4-FFF2-40B4-BE49-F238E27FC236}">
              <a16:creationId xmlns:a16="http://schemas.microsoft.com/office/drawing/2014/main" id="{642A22D3-D417-4CA4-884B-15517117179B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8906"/>
    <xdr:sp macro="" textlink="">
      <xdr:nvSpPr>
        <xdr:cNvPr id="3480" name="Text Box 226">
          <a:extLst>
            <a:ext uri="{FF2B5EF4-FFF2-40B4-BE49-F238E27FC236}">
              <a16:creationId xmlns:a16="http://schemas.microsoft.com/office/drawing/2014/main" id="{CB9F727D-7832-4C2F-A191-BB7E3FFA5DFE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8908"/>
    <xdr:sp macro="" textlink="">
      <xdr:nvSpPr>
        <xdr:cNvPr id="3481" name="Text Box 227">
          <a:extLst>
            <a:ext uri="{FF2B5EF4-FFF2-40B4-BE49-F238E27FC236}">
              <a16:creationId xmlns:a16="http://schemas.microsoft.com/office/drawing/2014/main" id="{E373F8AA-488C-4225-8C20-56A03056A952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8906"/>
    <xdr:sp macro="" textlink="">
      <xdr:nvSpPr>
        <xdr:cNvPr id="3482" name="Text Box 228">
          <a:extLst>
            <a:ext uri="{FF2B5EF4-FFF2-40B4-BE49-F238E27FC236}">
              <a16:creationId xmlns:a16="http://schemas.microsoft.com/office/drawing/2014/main" id="{E2C10F7A-56A8-4D16-A0AF-6099AD37EAA6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8906"/>
    <xdr:sp macro="" textlink="">
      <xdr:nvSpPr>
        <xdr:cNvPr id="3483" name="Text Box 229">
          <a:extLst>
            <a:ext uri="{FF2B5EF4-FFF2-40B4-BE49-F238E27FC236}">
              <a16:creationId xmlns:a16="http://schemas.microsoft.com/office/drawing/2014/main" id="{482CDD13-4B81-4153-A141-0405F159EDA4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8907"/>
    <xdr:sp macro="" textlink="">
      <xdr:nvSpPr>
        <xdr:cNvPr id="3484" name="Text Box 230">
          <a:extLst>
            <a:ext uri="{FF2B5EF4-FFF2-40B4-BE49-F238E27FC236}">
              <a16:creationId xmlns:a16="http://schemas.microsoft.com/office/drawing/2014/main" id="{70BB1671-A8B2-415A-9272-F9F996485DBF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8906"/>
    <xdr:sp macro="" textlink="">
      <xdr:nvSpPr>
        <xdr:cNvPr id="3485" name="Text Box 231">
          <a:extLst>
            <a:ext uri="{FF2B5EF4-FFF2-40B4-BE49-F238E27FC236}">
              <a16:creationId xmlns:a16="http://schemas.microsoft.com/office/drawing/2014/main" id="{B1449EC2-ACA4-46A4-A944-737ED604BBC2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86" name="Text Box 232">
          <a:extLst>
            <a:ext uri="{FF2B5EF4-FFF2-40B4-BE49-F238E27FC236}">
              <a16:creationId xmlns:a16="http://schemas.microsoft.com/office/drawing/2014/main" id="{B29AE525-AC8E-4A96-8AB6-8A31333DDBD2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306</xdr:row>
      <xdr:rowOff>0</xdr:rowOff>
    </xdr:from>
    <xdr:ext cx="76200" cy="258908"/>
    <xdr:sp macro="" textlink="">
      <xdr:nvSpPr>
        <xdr:cNvPr id="3487" name="Text Box 233">
          <a:extLst>
            <a:ext uri="{FF2B5EF4-FFF2-40B4-BE49-F238E27FC236}">
              <a16:creationId xmlns:a16="http://schemas.microsoft.com/office/drawing/2014/main" id="{DE4958A2-BD29-4707-9C4B-62A96D26A0A2}"/>
            </a:ext>
          </a:extLst>
        </xdr:cNvPr>
        <xdr:cNvSpPr txBox="1">
          <a:spLocks noChangeArrowheads="1"/>
        </xdr:cNvSpPr>
      </xdr:nvSpPr>
      <xdr:spPr bwMode="auto">
        <a:xfrm>
          <a:off x="6052705" y="200994818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337</xdr:row>
      <xdr:rowOff>0</xdr:rowOff>
    </xdr:from>
    <xdr:ext cx="76200" cy="245224"/>
    <xdr:sp macro="" textlink="">
      <xdr:nvSpPr>
        <xdr:cNvPr id="3488" name="Text Box 234">
          <a:extLst>
            <a:ext uri="{FF2B5EF4-FFF2-40B4-BE49-F238E27FC236}">
              <a16:creationId xmlns:a16="http://schemas.microsoft.com/office/drawing/2014/main" id="{3280D817-611E-4D09-AE97-5E02171791CB}"/>
            </a:ext>
          </a:extLst>
        </xdr:cNvPr>
        <xdr:cNvSpPr txBox="1">
          <a:spLocks noChangeArrowheads="1"/>
        </xdr:cNvSpPr>
      </xdr:nvSpPr>
      <xdr:spPr bwMode="auto">
        <a:xfrm>
          <a:off x="6052705" y="208779341"/>
          <a:ext cx="76200" cy="245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8908"/>
    <xdr:sp macro="" textlink="">
      <xdr:nvSpPr>
        <xdr:cNvPr id="3489" name="Text Box 235">
          <a:extLst>
            <a:ext uri="{FF2B5EF4-FFF2-40B4-BE49-F238E27FC236}">
              <a16:creationId xmlns:a16="http://schemas.microsoft.com/office/drawing/2014/main" id="{2EE21BAF-98AC-4861-BBB3-382726FFF229}"/>
            </a:ext>
          </a:extLst>
        </xdr:cNvPr>
        <xdr:cNvSpPr txBox="1">
          <a:spLocks noChangeArrowheads="1"/>
        </xdr:cNvSpPr>
      </xdr:nvSpPr>
      <xdr:spPr bwMode="auto">
        <a:xfrm>
          <a:off x="6052705" y="1437409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490" name="Text Box 236">
          <a:extLst>
            <a:ext uri="{FF2B5EF4-FFF2-40B4-BE49-F238E27FC236}">
              <a16:creationId xmlns:a16="http://schemas.microsoft.com/office/drawing/2014/main" id="{60A2CD4B-4DB5-4C31-9119-BAC783F81051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491" name="Text Box 237">
          <a:extLst>
            <a:ext uri="{FF2B5EF4-FFF2-40B4-BE49-F238E27FC236}">
              <a16:creationId xmlns:a16="http://schemas.microsoft.com/office/drawing/2014/main" id="{E03DF4DC-5C90-4CFE-879E-B5D1C4C7896D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492" name="Text Box 238">
          <a:extLst>
            <a:ext uri="{FF2B5EF4-FFF2-40B4-BE49-F238E27FC236}">
              <a16:creationId xmlns:a16="http://schemas.microsoft.com/office/drawing/2014/main" id="{522CC9B1-5FB6-461E-BF3B-79FE702A1A5B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493" name="Text Box 239">
          <a:extLst>
            <a:ext uri="{FF2B5EF4-FFF2-40B4-BE49-F238E27FC236}">
              <a16:creationId xmlns:a16="http://schemas.microsoft.com/office/drawing/2014/main" id="{AFDBE08F-561A-4483-A84D-A51B9D476554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494" name="Text Box 240">
          <a:extLst>
            <a:ext uri="{FF2B5EF4-FFF2-40B4-BE49-F238E27FC236}">
              <a16:creationId xmlns:a16="http://schemas.microsoft.com/office/drawing/2014/main" id="{591BCD31-2266-4A3A-A93E-92F3D4F155D6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495" name="Text Box 241">
          <a:extLst>
            <a:ext uri="{FF2B5EF4-FFF2-40B4-BE49-F238E27FC236}">
              <a16:creationId xmlns:a16="http://schemas.microsoft.com/office/drawing/2014/main" id="{9564A077-DBF4-43BB-AF8C-B494A25DA93E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496" name="Text Box 242">
          <a:extLst>
            <a:ext uri="{FF2B5EF4-FFF2-40B4-BE49-F238E27FC236}">
              <a16:creationId xmlns:a16="http://schemas.microsoft.com/office/drawing/2014/main" id="{5BBFB92A-366D-441E-9FBD-70E0E09E894D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497" name="Text Box 243">
          <a:extLst>
            <a:ext uri="{FF2B5EF4-FFF2-40B4-BE49-F238E27FC236}">
              <a16:creationId xmlns:a16="http://schemas.microsoft.com/office/drawing/2014/main" id="{8C7056DF-0A2C-4DDA-98A1-4472202180F1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498" name="Text Box 244">
          <a:extLst>
            <a:ext uri="{FF2B5EF4-FFF2-40B4-BE49-F238E27FC236}">
              <a16:creationId xmlns:a16="http://schemas.microsoft.com/office/drawing/2014/main" id="{3637FE85-BAC2-40E5-BB34-5BA97F21AFB9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499" name="Text Box 245">
          <a:extLst>
            <a:ext uri="{FF2B5EF4-FFF2-40B4-BE49-F238E27FC236}">
              <a16:creationId xmlns:a16="http://schemas.microsoft.com/office/drawing/2014/main" id="{51A4D4AF-E4DB-4968-8F9F-3DDBA7D55FAD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500" name="Text Box 246">
          <a:extLst>
            <a:ext uri="{FF2B5EF4-FFF2-40B4-BE49-F238E27FC236}">
              <a16:creationId xmlns:a16="http://schemas.microsoft.com/office/drawing/2014/main" id="{5BAC8C79-9AAF-408D-8D2B-FEDEB011C79D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501" name="Text Box 247">
          <a:extLst>
            <a:ext uri="{FF2B5EF4-FFF2-40B4-BE49-F238E27FC236}">
              <a16:creationId xmlns:a16="http://schemas.microsoft.com/office/drawing/2014/main" id="{04C37AF1-8AFB-41C8-BF4A-B99DDCD2BF59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502" name="Text Box 248">
          <a:extLst>
            <a:ext uri="{FF2B5EF4-FFF2-40B4-BE49-F238E27FC236}">
              <a16:creationId xmlns:a16="http://schemas.microsoft.com/office/drawing/2014/main" id="{C2515267-3B89-4F64-9A0E-5699698447DA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503" name="Text Box 249">
          <a:extLst>
            <a:ext uri="{FF2B5EF4-FFF2-40B4-BE49-F238E27FC236}">
              <a16:creationId xmlns:a16="http://schemas.microsoft.com/office/drawing/2014/main" id="{FDDBD07D-5A1C-4ED3-8D88-4C526D998A6D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504" name="Text Box 250">
          <a:extLst>
            <a:ext uri="{FF2B5EF4-FFF2-40B4-BE49-F238E27FC236}">
              <a16:creationId xmlns:a16="http://schemas.microsoft.com/office/drawing/2014/main" id="{B7429CC2-706E-434F-B80C-124E63417248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505" name="Text Box 251">
          <a:extLst>
            <a:ext uri="{FF2B5EF4-FFF2-40B4-BE49-F238E27FC236}">
              <a16:creationId xmlns:a16="http://schemas.microsoft.com/office/drawing/2014/main" id="{A2002934-5E29-42D2-AF5B-081446A65486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506" name="Text Box 252">
          <a:extLst>
            <a:ext uri="{FF2B5EF4-FFF2-40B4-BE49-F238E27FC236}">
              <a16:creationId xmlns:a16="http://schemas.microsoft.com/office/drawing/2014/main" id="{D36A6E3F-EFEA-41E1-BD7F-2CC5122F1895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507" name="Text Box 253">
          <a:extLst>
            <a:ext uri="{FF2B5EF4-FFF2-40B4-BE49-F238E27FC236}">
              <a16:creationId xmlns:a16="http://schemas.microsoft.com/office/drawing/2014/main" id="{5EAE5B89-3F3B-4904-9C90-7CB9FDCFEEC0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508" name="Text Box 254">
          <a:extLst>
            <a:ext uri="{FF2B5EF4-FFF2-40B4-BE49-F238E27FC236}">
              <a16:creationId xmlns:a16="http://schemas.microsoft.com/office/drawing/2014/main" id="{7C9C78D3-B3E6-4215-A24A-92FE9AAC0640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509" name="Text Box 255">
          <a:extLst>
            <a:ext uri="{FF2B5EF4-FFF2-40B4-BE49-F238E27FC236}">
              <a16:creationId xmlns:a16="http://schemas.microsoft.com/office/drawing/2014/main" id="{9172F8C5-CFC6-4EBB-93DE-4244C1896B4A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510" name="Text Box 256">
          <a:extLst>
            <a:ext uri="{FF2B5EF4-FFF2-40B4-BE49-F238E27FC236}">
              <a16:creationId xmlns:a16="http://schemas.microsoft.com/office/drawing/2014/main" id="{322CB434-3BAE-4DD6-B1D9-C13E68407041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511" name="Text Box 257">
          <a:extLst>
            <a:ext uri="{FF2B5EF4-FFF2-40B4-BE49-F238E27FC236}">
              <a16:creationId xmlns:a16="http://schemas.microsoft.com/office/drawing/2014/main" id="{08E613A8-7C82-4CCB-BC81-C59B73CD168C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512" name="Text Box 258">
          <a:extLst>
            <a:ext uri="{FF2B5EF4-FFF2-40B4-BE49-F238E27FC236}">
              <a16:creationId xmlns:a16="http://schemas.microsoft.com/office/drawing/2014/main" id="{2E8F1C6F-9275-4D92-896A-6CEA49C4CBC8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513" name="Text Box 259">
          <a:extLst>
            <a:ext uri="{FF2B5EF4-FFF2-40B4-BE49-F238E27FC236}">
              <a16:creationId xmlns:a16="http://schemas.microsoft.com/office/drawing/2014/main" id="{A34A9B68-306D-4264-8CFC-F119B392D7D6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274</xdr:row>
      <xdr:rowOff>0</xdr:rowOff>
    </xdr:from>
    <xdr:ext cx="76200" cy="258908"/>
    <xdr:sp macro="" textlink="">
      <xdr:nvSpPr>
        <xdr:cNvPr id="3514" name="Text Box 260">
          <a:extLst>
            <a:ext uri="{FF2B5EF4-FFF2-40B4-BE49-F238E27FC236}">
              <a16:creationId xmlns:a16="http://schemas.microsoft.com/office/drawing/2014/main" id="{6496C30C-9511-42C8-A636-D6BD3397B3AD}"/>
            </a:ext>
          </a:extLst>
        </xdr:cNvPr>
        <xdr:cNvSpPr txBox="1">
          <a:spLocks noChangeArrowheads="1"/>
        </xdr:cNvSpPr>
      </xdr:nvSpPr>
      <xdr:spPr bwMode="auto">
        <a:xfrm>
          <a:off x="6052705" y="1929591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8908"/>
    <xdr:sp macro="" textlink="">
      <xdr:nvSpPr>
        <xdr:cNvPr id="3515" name="Text Box 261">
          <a:extLst>
            <a:ext uri="{FF2B5EF4-FFF2-40B4-BE49-F238E27FC236}">
              <a16:creationId xmlns:a16="http://schemas.microsoft.com/office/drawing/2014/main" id="{6B731935-CDCF-49E1-BC37-47E49FEC5E0E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8908"/>
    <xdr:sp macro="" textlink="">
      <xdr:nvSpPr>
        <xdr:cNvPr id="3516" name="Text Box 262">
          <a:extLst>
            <a:ext uri="{FF2B5EF4-FFF2-40B4-BE49-F238E27FC236}">
              <a16:creationId xmlns:a16="http://schemas.microsoft.com/office/drawing/2014/main" id="{CFFDB8AF-1AB2-4A33-B790-85ECB3C70AD8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8907"/>
    <xdr:sp macro="" textlink="">
      <xdr:nvSpPr>
        <xdr:cNvPr id="3517" name="Text Box 263">
          <a:extLst>
            <a:ext uri="{FF2B5EF4-FFF2-40B4-BE49-F238E27FC236}">
              <a16:creationId xmlns:a16="http://schemas.microsoft.com/office/drawing/2014/main" id="{46B4768A-11A7-438F-A127-4729C2F39AE9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50248"/>
    <xdr:sp macro="" textlink="">
      <xdr:nvSpPr>
        <xdr:cNvPr id="3518" name="Text Box 265">
          <a:extLst>
            <a:ext uri="{FF2B5EF4-FFF2-40B4-BE49-F238E27FC236}">
              <a16:creationId xmlns:a16="http://schemas.microsoft.com/office/drawing/2014/main" id="{F93795CE-8148-4A81-8BD3-92744F672CE8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50248"/>
    <xdr:sp macro="" textlink="">
      <xdr:nvSpPr>
        <xdr:cNvPr id="3519" name="Text Box 266">
          <a:extLst>
            <a:ext uri="{FF2B5EF4-FFF2-40B4-BE49-F238E27FC236}">
              <a16:creationId xmlns:a16="http://schemas.microsoft.com/office/drawing/2014/main" id="{22A59406-08A5-4236-A912-2649400E85CA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6"/>
    <xdr:sp macro="" textlink="">
      <xdr:nvSpPr>
        <xdr:cNvPr id="3520" name="Text Box 267">
          <a:extLst>
            <a:ext uri="{FF2B5EF4-FFF2-40B4-BE49-F238E27FC236}">
              <a16:creationId xmlns:a16="http://schemas.microsoft.com/office/drawing/2014/main" id="{D8E335BF-7FA6-4CC6-9BB0-8431F35C75F4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6"/>
    <xdr:sp macro="" textlink="">
      <xdr:nvSpPr>
        <xdr:cNvPr id="3521" name="Text Box 268">
          <a:extLst>
            <a:ext uri="{FF2B5EF4-FFF2-40B4-BE49-F238E27FC236}">
              <a16:creationId xmlns:a16="http://schemas.microsoft.com/office/drawing/2014/main" id="{AB0924DA-F03D-47CE-8177-FFD31F3FDD37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522" name="Text Box 269">
          <a:extLst>
            <a:ext uri="{FF2B5EF4-FFF2-40B4-BE49-F238E27FC236}">
              <a16:creationId xmlns:a16="http://schemas.microsoft.com/office/drawing/2014/main" id="{B636C28A-25D5-4052-A0F1-F80E0AC1D3C7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523" name="Text Box 270">
          <a:extLst>
            <a:ext uri="{FF2B5EF4-FFF2-40B4-BE49-F238E27FC236}">
              <a16:creationId xmlns:a16="http://schemas.microsoft.com/office/drawing/2014/main" id="{A1CA2B25-5AE9-4995-9B61-EF292E580F39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8906"/>
    <xdr:sp macro="" textlink="">
      <xdr:nvSpPr>
        <xdr:cNvPr id="3524" name="Text Box 271">
          <a:extLst>
            <a:ext uri="{FF2B5EF4-FFF2-40B4-BE49-F238E27FC236}">
              <a16:creationId xmlns:a16="http://schemas.microsoft.com/office/drawing/2014/main" id="{20AFED84-60F8-42A2-8DB3-9A56DCFE860B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8906"/>
    <xdr:sp macro="" textlink="">
      <xdr:nvSpPr>
        <xdr:cNvPr id="3525" name="Text Box 272">
          <a:extLst>
            <a:ext uri="{FF2B5EF4-FFF2-40B4-BE49-F238E27FC236}">
              <a16:creationId xmlns:a16="http://schemas.microsoft.com/office/drawing/2014/main" id="{5F2B75EF-D60A-40A1-B0A0-E4A63A9512BA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8907"/>
    <xdr:sp macro="" textlink="">
      <xdr:nvSpPr>
        <xdr:cNvPr id="3526" name="Text Box 273">
          <a:extLst>
            <a:ext uri="{FF2B5EF4-FFF2-40B4-BE49-F238E27FC236}">
              <a16:creationId xmlns:a16="http://schemas.microsoft.com/office/drawing/2014/main" id="{78E3A20B-E5F2-455C-8BD5-4A472331DA5F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8907"/>
    <xdr:sp macro="" textlink="">
      <xdr:nvSpPr>
        <xdr:cNvPr id="3527" name="Text Box 275">
          <a:extLst>
            <a:ext uri="{FF2B5EF4-FFF2-40B4-BE49-F238E27FC236}">
              <a16:creationId xmlns:a16="http://schemas.microsoft.com/office/drawing/2014/main" id="{A0541E12-3AA6-4B6C-807C-003C5E8884AB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8907"/>
    <xdr:sp macro="" textlink="">
      <xdr:nvSpPr>
        <xdr:cNvPr id="3528" name="Text Box 276">
          <a:extLst>
            <a:ext uri="{FF2B5EF4-FFF2-40B4-BE49-F238E27FC236}">
              <a16:creationId xmlns:a16="http://schemas.microsoft.com/office/drawing/2014/main" id="{861E2F99-2D3D-4780-93D3-0769AE465249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8907"/>
    <xdr:sp macro="" textlink="">
      <xdr:nvSpPr>
        <xdr:cNvPr id="3529" name="Text Box 277">
          <a:extLst>
            <a:ext uri="{FF2B5EF4-FFF2-40B4-BE49-F238E27FC236}">
              <a16:creationId xmlns:a16="http://schemas.microsoft.com/office/drawing/2014/main" id="{B62555DE-922E-4996-9F4C-278EC756197D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8907"/>
    <xdr:sp macro="" textlink="">
      <xdr:nvSpPr>
        <xdr:cNvPr id="3530" name="Text Box 278">
          <a:extLst>
            <a:ext uri="{FF2B5EF4-FFF2-40B4-BE49-F238E27FC236}">
              <a16:creationId xmlns:a16="http://schemas.microsoft.com/office/drawing/2014/main" id="{F42569FB-11C2-4836-9A05-449525D68C88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8907"/>
    <xdr:sp macro="" textlink="">
      <xdr:nvSpPr>
        <xdr:cNvPr id="3531" name="Text Box 279">
          <a:extLst>
            <a:ext uri="{FF2B5EF4-FFF2-40B4-BE49-F238E27FC236}">
              <a16:creationId xmlns:a16="http://schemas.microsoft.com/office/drawing/2014/main" id="{045F97A6-3B36-4283-ABE4-0B9A6B64FED1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8907"/>
    <xdr:sp macro="" textlink="">
      <xdr:nvSpPr>
        <xdr:cNvPr id="3532" name="Text Box 280">
          <a:extLst>
            <a:ext uri="{FF2B5EF4-FFF2-40B4-BE49-F238E27FC236}">
              <a16:creationId xmlns:a16="http://schemas.microsoft.com/office/drawing/2014/main" id="{D3C12C0C-E502-4BB1-BE72-923A20B2F4A5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8908"/>
    <xdr:sp macro="" textlink="">
      <xdr:nvSpPr>
        <xdr:cNvPr id="3533" name="Text Box 281">
          <a:extLst>
            <a:ext uri="{FF2B5EF4-FFF2-40B4-BE49-F238E27FC236}">
              <a16:creationId xmlns:a16="http://schemas.microsoft.com/office/drawing/2014/main" id="{F0925F36-B4C1-4AA3-89DA-2534ACE6C29C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8908"/>
    <xdr:sp macro="" textlink="">
      <xdr:nvSpPr>
        <xdr:cNvPr id="3534" name="Text Box 282">
          <a:extLst>
            <a:ext uri="{FF2B5EF4-FFF2-40B4-BE49-F238E27FC236}">
              <a16:creationId xmlns:a16="http://schemas.microsoft.com/office/drawing/2014/main" id="{0C29C433-B346-4FB2-8405-3B0B19880F60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535" name="Text Box 283">
          <a:extLst>
            <a:ext uri="{FF2B5EF4-FFF2-40B4-BE49-F238E27FC236}">
              <a16:creationId xmlns:a16="http://schemas.microsoft.com/office/drawing/2014/main" id="{39E2F362-1D7A-4686-994A-82F059C77A2F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536" name="Text Box 284">
          <a:extLst>
            <a:ext uri="{FF2B5EF4-FFF2-40B4-BE49-F238E27FC236}">
              <a16:creationId xmlns:a16="http://schemas.microsoft.com/office/drawing/2014/main" id="{238104CC-AD4F-4337-8B58-507A30E79138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349</xdr:row>
      <xdr:rowOff>0</xdr:rowOff>
    </xdr:from>
    <xdr:ext cx="76200" cy="258906"/>
    <xdr:sp macro="" textlink="">
      <xdr:nvSpPr>
        <xdr:cNvPr id="3537" name="Text Box 285">
          <a:extLst>
            <a:ext uri="{FF2B5EF4-FFF2-40B4-BE49-F238E27FC236}">
              <a16:creationId xmlns:a16="http://schemas.microsoft.com/office/drawing/2014/main" id="{D71F81BF-D385-4516-9369-AE397948F98E}"/>
            </a:ext>
          </a:extLst>
        </xdr:cNvPr>
        <xdr:cNvSpPr txBox="1">
          <a:spLocks noChangeArrowheads="1"/>
        </xdr:cNvSpPr>
      </xdr:nvSpPr>
      <xdr:spPr bwMode="auto">
        <a:xfrm>
          <a:off x="6052705" y="211792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538" name="Text Box 286">
          <a:extLst>
            <a:ext uri="{FF2B5EF4-FFF2-40B4-BE49-F238E27FC236}">
              <a16:creationId xmlns:a16="http://schemas.microsoft.com/office/drawing/2014/main" id="{CB149A2E-6B45-47D9-BF23-6E11D37FAE0A}"/>
            </a:ext>
          </a:extLst>
        </xdr:cNvPr>
        <xdr:cNvSpPr txBox="1">
          <a:spLocks noChangeArrowheads="1"/>
        </xdr:cNvSpPr>
      </xdr:nvSpPr>
      <xdr:spPr bwMode="auto">
        <a:xfrm>
          <a:off x="6052705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</xdr:row>
      <xdr:rowOff>0</xdr:rowOff>
    </xdr:from>
    <xdr:ext cx="76200" cy="258907"/>
    <xdr:sp macro="" textlink="">
      <xdr:nvSpPr>
        <xdr:cNvPr id="3539" name="Text Box 287">
          <a:extLst>
            <a:ext uri="{FF2B5EF4-FFF2-40B4-BE49-F238E27FC236}">
              <a16:creationId xmlns:a16="http://schemas.microsoft.com/office/drawing/2014/main" id="{87F85A70-FF64-4032-B910-FDD4CAA14D77}"/>
            </a:ext>
          </a:extLst>
        </xdr:cNvPr>
        <xdr:cNvSpPr txBox="1">
          <a:spLocks noChangeArrowheads="1"/>
        </xdr:cNvSpPr>
      </xdr:nvSpPr>
      <xdr:spPr bwMode="auto">
        <a:xfrm>
          <a:off x="6052705" y="234141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540" name="Text Box 288">
          <a:extLst>
            <a:ext uri="{FF2B5EF4-FFF2-40B4-BE49-F238E27FC236}">
              <a16:creationId xmlns:a16="http://schemas.microsoft.com/office/drawing/2014/main" id="{B738B932-849B-4971-8215-5A44321F3EC9}"/>
            </a:ext>
          </a:extLst>
        </xdr:cNvPr>
        <xdr:cNvSpPr txBox="1">
          <a:spLocks noChangeArrowheads="1"/>
        </xdr:cNvSpPr>
      </xdr:nvSpPr>
      <xdr:spPr bwMode="auto">
        <a:xfrm>
          <a:off x="6052705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437</xdr:row>
      <xdr:rowOff>0</xdr:rowOff>
    </xdr:from>
    <xdr:ext cx="76200" cy="258907"/>
    <xdr:sp macro="" textlink="">
      <xdr:nvSpPr>
        <xdr:cNvPr id="3541" name="Text Box 289">
          <a:extLst>
            <a:ext uri="{FF2B5EF4-FFF2-40B4-BE49-F238E27FC236}">
              <a16:creationId xmlns:a16="http://schemas.microsoft.com/office/drawing/2014/main" id="{43C1DA52-F16A-481E-AC0D-8AA908265E62}"/>
            </a:ext>
          </a:extLst>
        </xdr:cNvPr>
        <xdr:cNvSpPr txBox="1">
          <a:spLocks noChangeArrowheads="1"/>
        </xdr:cNvSpPr>
      </xdr:nvSpPr>
      <xdr:spPr bwMode="auto">
        <a:xfrm>
          <a:off x="6052705" y="233890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349</xdr:row>
      <xdr:rowOff>0</xdr:rowOff>
    </xdr:from>
    <xdr:ext cx="76200" cy="258906"/>
    <xdr:sp macro="" textlink="">
      <xdr:nvSpPr>
        <xdr:cNvPr id="3542" name="Text Box 290">
          <a:extLst>
            <a:ext uri="{FF2B5EF4-FFF2-40B4-BE49-F238E27FC236}">
              <a16:creationId xmlns:a16="http://schemas.microsoft.com/office/drawing/2014/main" id="{E10BD584-A177-4577-9E46-063D3B172748}"/>
            </a:ext>
          </a:extLst>
        </xdr:cNvPr>
        <xdr:cNvSpPr txBox="1">
          <a:spLocks noChangeArrowheads="1"/>
        </xdr:cNvSpPr>
      </xdr:nvSpPr>
      <xdr:spPr bwMode="auto">
        <a:xfrm>
          <a:off x="6052705" y="211792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543" name="Text Box 291">
          <a:extLst>
            <a:ext uri="{FF2B5EF4-FFF2-40B4-BE49-F238E27FC236}">
              <a16:creationId xmlns:a16="http://schemas.microsoft.com/office/drawing/2014/main" id="{55DF626C-F04D-4E2B-82DE-FF1FC7CB07EA}"/>
            </a:ext>
          </a:extLst>
        </xdr:cNvPr>
        <xdr:cNvSpPr txBox="1">
          <a:spLocks noChangeArrowheads="1"/>
        </xdr:cNvSpPr>
      </xdr:nvSpPr>
      <xdr:spPr bwMode="auto">
        <a:xfrm>
          <a:off x="6052705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</xdr:row>
      <xdr:rowOff>0</xdr:rowOff>
    </xdr:from>
    <xdr:ext cx="76200" cy="258907"/>
    <xdr:sp macro="" textlink="">
      <xdr:nvSpPr>
        <xdr:cNvPr id="3544" name="Text Box 292">
          <a:extLst>
            <a:ext uri="{FF2B5EF4-FFF2-40B4-BE49-F238E27FC236}">
              <a16:creationId xmlns:a16="http://schemas.microsoft.com/office/drawing/2014/main" id="{2117FFEE-DBCD-4278-B636-BE0CC363355B}"/>
            </a:ext>
          </a:extLst>
        </xdr:cNvPr>
        <xdr:cNvSpPr txBox="1">
          <a:spLocks noChangeArrowheads="1"/>
        </xdr:cNvSpPr>
      </xdr:nvSpPr>
      <xdr:spPr bwMode="auto">
        <a:xfrm>
          <a:off x="6052705" y="234141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545" name="Text Box 293">
          <a:extLst>
            <a:ext uri="{FF2B5EF4-FFF2-40B4-BE49-F238E27FC236}">
              <a16:creationId xmlns:a16="http://schemas.microsoft.com/office/drawing/2014/main" id="{5BF24952-CAFA-4E67-AA60-A2275EFBBA17}"/>
            </a:ext>
          </a:extLst>
        </xdr:cNvPr>
        <xdr:cNvSpPr txBox="1">
          <a:spLocks noChangeArrowheads="1"/>
        </xdr:cNvSpPr>
      </xdr:nvSpPr>
      <xdr:spPr bwMode="auto">
        <a:xfrm>
          <a:off x="6052705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437</xdr:row>
      <xdr:rowOff>0</xdr:rowOff>
    </xdr:from>
    <xdr:ext cx="76200" cy="258907"/>
    <xdr:sp macro="" textlink="">
      <xdr:nvSpPr>
        <xdr:cNvPr id="3546" name="Text Box 294">
          <a:extLst>
            <a:ext uri="{FF2B5EF4-FFF2-40B4-BE49-F238E27FC236}">
              <a16:creationId xmlns:a16="http://schemas.microsoft.com/office/drawing/2014/main" id="{0AB8A21E-2AEF-4326-8296-00B77E915ED7}"/>
            </a:ext>
          </a:extLst>
        </xdr:cNvPr>
        <xdr:cNvSpPr txBox="1">
          <a:spLocks noChangeArrowheads="1"/>
        </xdr:cNvSpPr>
      </xdr:nvSpPr>
      <xdr:spPr bwMode="auto">
        <a:xfrm>
          <a:off x="6052705" y="233890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58907"/>
    <xdr:sp macro="" textlink="">
      <xdr:nvSpPr>
        <xdr:cNvPr id="3547" name="Text Box 295">
          <a:extLst>
            <a:ext uri="{FF2B5EF4-FFF2-40B4-BE49-F238E27FC236}">
              <a16:creationId xmlns:a16="http://schemas.microsoft.com/office/drawing/2014/main" id="{C1E6349B-2F47-41C4-8E25-B19089251A96}"/>
            </a:ext>
          </a:extLst>
        </xdr:cNvPr>
        <xdr:cNvSpPr txBox="1">
          <a:spLocks noChangeArrowheads="1"/>
        </xdr:cNvSpPr>
      </xdr:nvSpPr>
      <xdr:spPr bwMode="auto">
        <a:xfrm>
          <a:off x="6052705" y="236652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58907"/>
    <xdr:sp macro="" textlink="">
      <xdr:nvSpPr>
        <xdr:cNvPr id="3548" name="Text Box 296">
          <a:extLst>
            <a:ext uri="{FF2B5EF4-FFF2-40B4-BE49-F238E27FC236}">
              <a16:creationId xmlns:a16="http://schemas.microsoft.com/office/drawing/2014/main" id="{CD820F7B-64B8-47A1-9FF7-848C127C4CDB}"/>
            </a:ext>
          </a:extLst>
        </xdr:cNvPr>
        <xdr:cNvSpPr txBox="1">
          <a:spLocks noChangeArrowheads="1"/>
        </xdr:cNvSpPr>
      </xdr:nvSpPr>
      <xdr:spPr bwMode="auto">
        <a:xfrm>
          <a:off x="6052705" y="2391640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45225"/>
    <xdr:sp macro="" textlink="">
      <xdr:nvSpPr>
        <xdr:cNvPr id="3549" name="Text Box 297">
          <a:extLst>
            <a:ext uri="{FF2B5EF4-FFF2-40B4-BE49-F238E27FC236}">
              <a16:creationId xmlns:a16="http://schemas.microsoft.com/office/drawing/2014/main" id="{B225838B-4EFE-4AED-984D-3C41A5FCB745}"/>
            </a:ext>
          </a:extLst>
        </xdr:cNvPr>
        <xdr:cNvSpPr txBox="1">
          <a:spLocks noChangeArrowheads="1"/>
        </xdr:cNvSpPr>
      </xdr:nvSpPr>
      <xdr:spPr bwMode="auto">
        <a:xfrm>
          <a:off x="6052705" y="246948614"/>
          <a:ext cx="76200" cy="24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457</xdr:row>
      <xdr:rowOff>0</xdr:rowOff>
    </xdr:from>
    <xdr:ext cx="76200" cy="258907"/>
    <xdr:sp macro="" textlink="">
      <xdr:nvSpPr>
        <xdr:cNvPr id="3550" name="Text Box 298">
          <a:extLst>
            <a:ext uri="{FF2B5EF4-FFF2-40B4-BE49-F238E27FC236}">
              <a16:creationId xmlns:a16="http://schemas.microsoft.com/office/drawing/2014/main" id="{42196800-D474-4BB1-BBA7-7287A938926E}"/>
            </a:ext>
          </a:extLst>
        </xdr:cNvPr>
        <xdr:cNvSpPr txBox="1">
          <a:spLocks noChangeArrowheads="1"/>
        </xdr:cNvSpPr>
      </xdr:nvSpPr>
      <xdr:spPr bwMode="auto">
        <a:xfrm>
          <a:off x="6052705" y="2389129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488</xdr:row>
      <xdr:rowOff>0</xdr:rowOff>
    </xdr:from>
    <xdr:ext cx="76200" cy="245225"/>
    <xdr:sp macro="" textlink="">
      <xdr:nvSpPr>
        <xdr:cNvPr id="3551" name="Text Box 299">
          <a:extLst>
            <a:ext uri="{FF2B5EF4-FFF2-40B4-BE49-F238E27FC236}">
              <a16:creationId xmlns:a16="http://schemas.microsoft.com/office/drawing/2014/main" id="{901AB7DD-C77F-4134-837A-D10852A3ABE8}"/>
            </a:ext>
          </a:extLst>
        </xdr:cNvPr>
        <xdr:cNvSpPr txBox="1">
          <a:spLocks noChangeArrowheads="1"/>
        </xdr:cNvSpPr>
      </xdr:nvSpPr>
      <xdr:spPr bwMode="auto">
        <a:xfrm>
          <a:off x="6052705" y="246697500"/>
          <a:ext cx="76200" cy="24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58907"/>
    <xdr:sp macro="" textlink="">
      <xdr:nvSpPr>
        <xdr:cNvPr id="3552" name="Text Box 300">
          <a:extLst>
            <a:ext uri="{FF2B5EF4-FFF2-40B4-BE49-F238E27FC236}">
              <a16:creationId xmlns:a16="http://schemas.microsoft.com/office/drawing/2014/main" id="{25781709-EA30-4D7D-A66A-7C4FE828A4B2}"/>
            </a:ext>
          </a:extLst>
        </xdr:cNvPr>
        <xdr:cNvSpPr txBox="1">
          <a:spLocks noChangeArrowheads="1"/>
        </xdr:cNvSpPr>
      </xdr:nvSpPr>
      <xdr:spPr bwMode="auto">
        <a:xfrm>
          <a:off x="6052705" y="236652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58907"/>
    <xdr:sp macro="" textlink="">
      <xdr:nvSpPr>
        <xdr:cNvPr id="3553" name="Text Box 301">
          <a:extLst>
            <a:ext uri="{FF2B5EF4-FFF2-40B4-BE49-F238E27FC236}">
              <a16:creationId xmlns:a16="http://schemas.microsoft.com/office/drawing/2014/main" id="{49A5EFF4-0871-46FD-93BA-A381392DF88D}"/>
            </a:ext>
          </a:extLst>
        </xdr:cNvPr>
        <xdr:cNvSpPr txBox="1">
          <a:spLocks noChangeArrowheads="1"/>
        </xdr:cNvSpPr>
      </xdr:nvSpPr>
      <xdr:spPr bwMode="auto">
        <a:xfrm>
          <a:off x="6052705" y="2391640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45225"/>
    <xdr:sp macro="" textlink="">
      <xdr:nvSpPr>
        <xdr:cNvPr id="3554" name="Text Box 302">
          <a:extLst>
            <a:ext uri="{FF2B5EF4-FFF2-40B4-BE49-F238E27FC236}">
              <a16:creationId xmlns:a16="http://schemas.microsoft.com/office/drawing/2014/main" id="{343C034A-A52E-4751-B7EF-FB48EEE8B1EB}"/>
            </a:ext>
          </a:extLst>
        </xdr:cNvPr>
        <xdr:cNvSpPr txBox="1">
          <a:spLocks noChangeArrowheads="1"/>
        </xdr:cNvSpPr>
      </xdr:nvSpPr>
      <xdr:spPr bwMode="auto">
        <a:xfrm>
          <a:off x="6052705" y="246948614"/>
          <a:ext cx="76200" cy="24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457</xdr:row>
      <xdr:rowOff>0</xdr:rowOff>
    </xdr:from>
    <xdr:ext cx="76200" cy="258907"/>
    <xdr:sp macro="" textlink="">
      <xdr:nvSpPr>
        <xdr:cNvPr id="3555" name="Text Box 303">
          <a:extLst>
            <a:ext uri="{FF2B5EF4-FFF2-40B4-BE49-F238E27FC236}">
              <a16:creationId xmlns:a16="http://schemas.microsoft.com/office/drawing/2014/main" id="{485F265D-AC74-4BBB-BFAE-4D4A78800112}"/>
            </a:ext>
          </a:extLst>
        </xdr:cNvPr>
        <xdr:cNvSpPr txBox="1">
          <a:spLocks noChangeArrowheads="1"/>
        </xdr:cNvSpPr>
      </xdr:nvSpPr>
      <xdr:spPr bwMode="auto">
        <a:xfrm>
          <a:off x="6052705" y="2389129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488</xdr:row>
      <xdr:rowOff>0</xdr:rowOff>
    </xdr:from>
    <xdr:ext cx="76200" cy="245225"/>
    <xdr:sp macro="" textlink="">
      <xdr:nvSpPr>
        <xdr:cNvPr id="3556" name="Text Box 304">
          <a:extLst>
            <a:ext uri="{FF2B5EF4-FFF2-40B4-BE49-F238E27FC236}">
              <a16:creationId xmlns:a16="http://schemas.microsoft.com/office/drawing/2014/main" id="{945BA8C5-A890-4E1B-8CE4-32D217EA17D6}"/>
            </a:ext>
          </a:extLst>
        </xdr:cNvPr>
        <xdr:cNvSpPr txBox="1">
          <a:spLocks noChangeArrowheads="1"/>
        </xdr:cNvSpPr>
      </xdr:nvSpPr>
      <xdr:spPr bwMode="auto">
        <a:xfrm>
          <a:off x="6052705" y="246697500"/>
          <a:ext cx="76200" cy="24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557" name="Text Box 129">
          <a:extLst>
            <a:ext uri="{FF2B5EF4-FFF2-40B4-BE49-F238E27FC236}">
              <a16:creationId xmlns:a16="http://schemas.microsoft.com/office/drawing/2014/main" id="{819FBEAE-145E-48DD-BD7F-98A97FD12616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558" name="Text Box 130">
          <a:extLst>
            <a:ext uri="{FF2B5EF4-FFF2-40B4-BE49-F238E27FC236}">
              <a16:creationId xmlns:a16="http://schemas.microsoft.com/office/drawing/2014/main" id="{A21DD36B-AC56-4A8C-8C5D-0ACFC6C96DF0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559" name="Text Box 256">
          <a:extLst>
            <a:ext uri="{FF2B5EF4-FFF2-40B4-BE49-F238E27FC236}">
              <a16:creationId xmlns:a16="http://schemas.microsoft.com/office/drawing/2014/main" id="{48FBD02A-6BD1-4288-8DB0-DE47A4E52EA0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560" name="Text Box 257">
          <a:extLst>
            <a:ext uri="{FF2B5EF4-FFF2-40B4-BE49-F238E27FC236}">
              <a16:creationId xmlns:a16="http://schemas.microsoft.com/office/drawing/2014/main" id="{41D44A50-8D04-4A1D-99F9-EC2E53502AEB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561" name="Text Box 58">
          <a:extLst>
            <a:ext uri="{FF2B5EF4-FFF2-40B4-BE49-F238E27FC236}">
              <a16:creationId xmlns:a16="http://schemas.microsoft.com/office/drawing/2014/main" id="{9EC04E8C-F163-438C-B1CA-26B45C0532B2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562" name="Text Box 89">
          <a:extLst>
            <a:ext uri="{FF2B5EF4-FFF2-40B4-BE49-F238E27FC236}">
              <a16:creationId xmlns:a16="http://schemas.microsoft.com/office/drawing/2014/main" id="{8D60F25C-3998-45B7-9A5A-58DF26F4A0A0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563" name="Text Box 127">
          <a:extLst>
            <a:ext uri="{FF2B5EF4-FFF2-40B4-BE49-F238E27FC236}">
              <a16:creationId xmlns:a16="http://schemas.microsoft.com/office/drawing/2014/main" id="{68C90B00-FA48-41BB-BF42-48561A886D47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564" name="Text Box 128">
          <a:extLst>
            <a:ext uri="{FF2B5EF4-FFF2-40B4-BE49-F238E27FC236}">
              <a16:creationId xmlns:a16="http://schemas.microsoft.com/office/drawing/2014/main" id="{E7311A37-0138-45D4-B319-930BBE1CC841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565" name="Text Box 129">
          <a:extLst>
            <a:ext uri="{FF2B5EF4-FFF2-40B4-BE49-F238E27FC236}">
              <a16:creationId xmlns:a16="http://schemas.microsoft.com/office/drawing/2014/main" id="{F0919579-B60B-488E-BD2F-2C6FA13AE1CB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566" name="Text Box 130">
          <a:extLst>
            <a:ext uri="{FF2B5EF4-FFF2-40B4-BE49-F238E27FC236}">
              <a16:creationId xmlns:a16="http://schemas.microsoft.com/office/drawing/2014/main" id="{D4C4C159-3BED-4ECF-B7F9-58161878B8E9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567" name="Text Box 185">
          <a:extLst>
            <a:ext uri="{FF2B5EF4-FFF2-40B4-BE49-F238E27FC236}">
              <a16:creationId xmlns:a16="http://schemas.microsoft.com/office/drawing/2014/main" id="{E393C30F-497C-4BB6-AF40-516E2852B7BC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568" name="Text Box 216">
          <a:extLst>
            <a:ext uri="{FF2B5EF4-FFF2-40B4-BE49-F238E27FC236}">
              <a16:creationId xmlns:a16="http://schemas.microsoft.com/office/drawing/2014/main" id="{EC9252FF-B038-4F2E-9485-00CE8CDD1460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569" name="Text Box 254">
          <a:extLst>
            <a:ext uri="{FF2B5EF4-FFF2-40B4-BE49-F238E27FC236}">
              <a16:creationId xmlns:a16="http://schemas.microsoft.com/office/drawing/2014/main" id="{2F9AD205-8844-4421-8C0A-E85D79E2EE62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570" name="Text Box 255">
          <a:extLst>
            <a:ext uri="{FF2B5EF4-FFF2-40B4-BE49-F238E27FC236}">
              <a16:creationId xmlns:a16="http://schemas.microsoft.com/office/drawing/2014/main" id="{FBEA504B-859C-4F4C-8A37-1A368BBB49FE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571" name="Text Box 256">
          <a:extLst>
            <a:ext uri="{FF2B5EF4-FFF2-40B4-BE49-F238E27FC236}">
              <a16:creationId xmlns:a16="http://schemas.microsoft.com/office/drawing/2014/main" id="{CD8D04C4-B149-41DB-8132-BE94D0D88FB9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572" name="Text Box 257">
          <a:extLst>
            <a:ext uri="{FF2B5EF4-FFF2-40B4-BE49-F238E27FC236}">
              <a16:creationId xmlns:a16="http://schemas.microsoft.com/office/drawing/2014/main" id="{1BC14362-3452-4810-B146-58DEE6CCFF32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194</xdr:row>
      <xdr:rowOff>0</xdr:rowOff>
    </xdr:from>
    <xdr:ext cx="76200" cy="254578"/>
    <xdr:sp macro="" textlink="">
      <xdr:nvSpPr>
        <xdr:cNvPr id="3573" name="Text Box 92">
          <a:extLst>
            <a:ext uri="{FF2B5EF4-FFF2-40B4-BE49-F238E27FC236}">
              <a16:creationId xmlns:a16="http://schemas.microsoft.com/office/drawing/2014/main" id="{9C0E86D6-ACA5-4DD9-B30A-BB138FF353A3}"/>
            </a:ext>
          </a:extLst>
        </xdr:cNvPr>
        <xdr:cNvSpPr txBox="1">
          <a:spLocks noChangeArrowheads="1"/>
        </xdr:cNvSpPr>
      </xdr:nvSpPr>
      <xdr:spPr bwMode="auto">
        <a:xfrm>
          <a:off x="6052705" y="172870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194</xdr:row>
      <xdr:rowOff>0</xdr:rowOff>
    </xdr:from>
    <xdr:ext cx="76200" cy="254578"/>
    <xdr:sp macro="" textlink="">
      <xdr:nvSpPr>
        <xdr:cNvPr id="3574" name="Text Box 219">
          <a:extLst>
            <a:ext uri="{FF2B5EF4-FFF2-40B4-BE49-F238E27FC236}">
              <a16:creationId xmlns:a16="http://schemas.microsoft.com/office/drawing/2014/main" id="{89800A1B-71C7-42C8-902E-C0CAD6CE2F3C}"/>
            </a:ext>
          </a:extLst>
        </xdr:cNvPr>
        <xdr:cNvSpPr txBox="1">
          <a:spLocks noChangeArrowheads="1"/>
        </xdr:cNvSpPr>
      </xdr:nvSpPr>
      <xdr:spPr bwMode="auto">
        <a:xfrm>
          <a:off x="6052705" y="172870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76200" cy="254577"/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E0C9BAAD-2A2B-45EB-9057-B5E59D1FD6EC}"/>
            </a:ext>
          </a:extLst>
        </xdr:cNvPr>
        <xdr:cNvSpPr txBox="1">
          <a:spLocks noChangeArrowheads="1"/>
        </xdr:cNvSpPr>
      </xdr:nvSpPr>
      <xdr:spPr bwMode="auto">
        <a:xfrm>
          <a:off x="0" y="166843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266</xdr:row>
      <xdr:rowOff>0</xdr:rowOff>
    </xdr:from>
    <xdr:ext cx="76200" cy="254577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8148E8EC-FE76-4DFE-8675-C0D44E6EC812}"/>
            </a:ext>
          </a:extLst>
        </xdr:cNvPr>
        <xdr:cNvSpPr txBox="1">
          <a:spLocks noChangeArrowheads="1"/>
        </xdr:cNvSpPr>
      </xdr:nvSpPr>
      <xdr:spPr bwMode="auto">
        <a:xfrm>
          <a:off x="0" y="190950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38298"/>
    <xdr:sp macro="" textlink="">
      <xdr:nvSpPr>
        <xdr:cNvPr id="3577" name="Text Box 3">
          <a:extLst>
            <a:ext uri="{FF2B5EF4-FFF2-40B4-BE49-F238E27FC236}">
              <a16:creationId xmlns:a16="http://schemas.microsoft.com/office/drawing/2014/main" id="{27A19909-49E6-4828-B809-4D38D77A0915}"/>
            </a:ext>
          </a:extLst>
        </xdr:cNvPr>
        <xdr:cNvSpPr txBox="1">
          <a:spLocks noChangeArrowheads="1"/>
        </xdr:cNvSpPr>
      </xdr:nvSpPr>
      <xdr:spPr bwMode="auto">
        <a:xfrm>
          <a:off x="0" y="2361507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38299"/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4510524C-47CC-41BA-BAA4-D05E501DD6D0}"/>
            </a:ext>
          </a:extLst>
        </xdr:cNvPr>
        <xdr:cNvSpPr txBox="1">
          <a:spLocks noChangeArrowheads="1"/>
        </xdr:cNvSpPr>
      </xdr:nvSpPr>
      <xdr:spPr bwMode="auto">
        <a:xfrm>
          <a:off x="0" y="236652955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450</xdr:row>
      <xdr:rowOff>0</xdr:rowOff>
    </xdr:from>
    <xdr:ext cx="76200" cy="238298"/>
    <xdr:sp macro="" textlink="">
      <xdr:nvSpPr>
        <xdr:cNvPr id="3579" name="Text Box 5">
          <a:extLst>
            <a:ext uri="{FF2B5EF4-FFF2-40B4-BE49-F238E27FC236}">
              <a16:creationId xmlns:a16="http://schemas.microsoft.com/office/drawing/2014/main" id="{D42EBA46-4924-4F80-B115-66553BE3F0D9}"/>
            </a:ext>
          </a:extLst>
        </xdr:cNvPr>
        <xdr:cNvSpPr txBox="1">
          <a:spLocks noChangeArrowheads="1"/>
        </xdr:cNvSpPr>
      </xdr:nvSpPr>
      <xdr:spPr bwMode="auto">
        <a:xfrm>
          <a:off x="0" y="237155182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452</xdr:row>
      <xdr:rowOff>0</xdr:rowOff>
    </xdr:from>
    <xdr:ext cx="76200" cy="238298"/>
    <xdr:sp macro="" textlink="">
      <xdr:nvSpPr>
        <xdr:cNvPr id="3580" name="Text Box 6">
          <a:extLst>
            <a:ext uri="{FF2B5EF4-FFF2-40B4-BE49-F238E27FC236}">
              <a16:creationId xmlns:a16="http://schemas.microsoft.com/office/drawing/2014/main" id="{98C5325D-4981-481A-B7ED-3B7957B241EA}"/>
            </a:ext>
          </a:extLst>
        </xdr:cNvPr>
        <xdr:cNvSpPr txBox="1">
          <a:spLocks noChangeArrowheads="1"/>
        </xdr:cNvSpPr>
      </xdr:nvSpPr>
      <xdr:spPr bwMode="auto">
        <a:xfrm>
          <a:off x="0" y="237657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454</xdr:row>
      <xdr:rowOff>0</xdr:rowOff>
    </xdr:from>
    <xdr:ext cx="76200" cy="238298"/>
    <xdr:sp macro="" textlink="">
      <xdr:nvSpPr>
        <xdr:cNvPr id="3581" name="Text Box 7">
          <a:extLst>
            <a:ext uri="{FF2B5EF4-FFF2-40B4-BE49-F238E27FC236}">
              <a16:creationId xmlns:a16="http://schemas.microsoft.com/office/drawing/2014/main" id="{4D9A591F-54BD-45C6-8BB8-25DE08BFBF95}"/>
            </a:ext>
          </a:extLst>
        </xdr:cNvPr>
        <xdr:cNvSpPr txBox="1">
          <a:spLocks noChangeArrowheads="1"/>
        </xdr:cNvSpPr>
      </xdr:nvSpPr>
      <xdr:spPr bwMode="auto">
        <a:xfrm>
          <a:off x="0" y="23815963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456</xdr:row>
      <xdr:rowOff>0</xdr:rowOff>
    </xdr:from>
    <xdr:ext cx="76200" cy="238298"/>
    <xdr:sp macro="" textlink="">
      <xdr:nvSpPr>
        <xdr:cNvPr id="3582" name="Text Box 8">
          <a:extLst>
            <a:ext uri="{FF2B5EF4-FFF2-40B4-BE49-F238E27FC236}">
              <a16:creationId xmlns:a16="http://schemas.microsoft.com/office/drawing/2014/main" id="{A37CFE2F-4118-483C-903A-78E2E98483DA}"/>
            </a:ext>
          </a:extLst>
        </xdr:cNvPr>
        <xdr:cNvSpPr txBox="1">
          <a:spLocks noChangeArrowheads="1"/>
        </xdr:cNvSpPr>
      </xdr:nvSpPr>
      <xdr:spPr bwMode="auto">
        <a:xfrm>
          <a:off x="0" y="2386618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38298"/>
    <xdr:sp macro="" textlink="">
      <xdr:nvSpPr>
        <xdr:cNvPr id="3583" name="Text Box 9">
          <a:extLst>
            <a:ext uri="{FF2B5EF4-FFF2-40B4-BE49-F238E27FC236}">
              <a16:creationId xmlns:a16="http://schemas.microsoft.com/office/drawing/2014/main" id="{51F289A1-2517-4FB3-9F97-D903A44124D8}"/>
            </a:ext>
          </a:extLst>
        </xdr:cNvPr>
        <xdr:cNvSpPr txBox="1">
          <a:spLocks noChangeArrowheads="1"/>
        </xdr:cNvSpPr>
      </xdr:nvSpPr>
      <xdr:spPr bwMode="auto">
        <a:xfrm>
          <a:off x="0" y="2391640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460</xdr:row>
      <xdr:rowOff>0</xdr:rowOff>
    </xdr:from>
    <xdr:ext cx="76200" cy="238299"/>
    <xdr:sp macro="" textlink="">
      <xdr:nvSpPr>
        <xdr:cNvPr id="3584" name="Text Box 10">
          <a:extLst>
            <a:ext uri="{FF2B5EF4-FFF2-40B4-BE49-F238E27FC236}">
              <a16:creationId xmlns:a16="http://schemas.microsoft.com/office/drawing/2014/main" id="{C2FBCF45-19E3-43B9-8FD5-969928B48CDF}"/>
            </a:ext>
          </a:extLst>
        </xdr:cNvPr>
        <xdr:cNvSpPr txBox="1">
          <a:spLocks noChangeArrowheads="1"/>
        </xdr:cNvSpPr>
      </xdr:nvSpPr>
      <xdr:spPr bwMode="auto">
        <a:xfrm>
          <a:off x="0" y="239666318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462</xdr:row>
      <xdr:rowOff>0</xdr:rowOff>
    </xdr:from>
    <xdr:ext cx="76200" cy="254577"/>
    <xdr:sp macro="" textlink="">
      <xdr:nvSpPr>
        <xdr:cNvPr id="3585" name="Text Box 11">
          <a:extLst>
            <a:ext uri="{FF2B5EF4-FFF2-40B4-BE49-F238E27FC236}">
              <a16:creationId xmlns:a16="http://schemas.microsoft.com/office/drawing/2014/main" id="{F2D291F9-7F0A-40B5-AFE3-F36AAA2E247B}"/>
            </a:ext>
          </a:extLst>
        </xdr:cNvPr>
        <xdr:cNvSpPr txBox="1">
          <a:spLocks noChangeArrowheads="1"/>
        </xdr:cNvSpPr>
      </xdr:nvSpPr>
      <xdr:spPr bwMode="auto">
        <a:xfrm>
          <a:off x="0" y="24016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63236"/>
    <xdr:sp macro="" textlink="">
      <xdr:nvSpPr>
        <xdr:cNvPr id="3586" name="Text Box 12">
          <a:extLst>
            <a:ext uri="{FF2B5EF4-FFF2-40B4-BE49-F238E27FC236}">
              <a16:creationId xmlns:a16="http://schemas.microsoft.com/office/drawing/2014/main" id="{DDF8C700-A5BF-429B-9F95-4AA2AD98CF37}"/>
            </a:ext>
          </a:extLst>
        </xdr:cNvPr>
        <xdr:cNvSpPr txBox="1">
          <a:spLocks noChangeArrowheads="1"/>
        </xdr:cNvSpPr>
      </xdr:nvSpPr>
      <xdr:spPr bwMode="auto">
        <a:xfrm>
          <a:off x="0" y="240670773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466</xdr:row>
      <xdr:rowOff>0</xdr:rowOff>
    </xdr:from>
    <xdr:ext cx="76200" cy="238298"/>
    <xdr:sp macro="" textlink="">
      <xdr:nvSpPr>
        <xdr:cNvPr id="3587" name="Text Box 13">
          <a:extLst>
            <a:ext uri="{FF2B5EF4-FFF2-40B4-BE49-F238E27FC236}">
              <a16:creationId xmlns:a16="http://schemas.microsoft.com/office/drawing/2014/main" id="{8F273719-69DD-4660-A2C4-5BC3440E50BB}"/>
            </a:ext>
          </a:extLst>
        </xdr:cNvPr>
        <xdr:cNvSpPr txBox="1">
          <a:spLocks noChangeArrowheads="1"/>
        </xdr:cNvSpPr>
      </xdr:nvSpPr>
      <xdr:spPr bwMode="auto">
        <a:xfrm>
          <a:off x="0" y="2411730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38299"/>
    <xdr:sp macro="" textlink="">
      <xdr:nvSpPr>
        <xdr:cNvPr id="3588" name="Text Box 14">
          <a:extLst>
            <a:ext uri="{FF2B5EF4-FFF2-40B4-BE49-F238E27FC236}">
              <a16:creationId xmlns:a16="http://schemas.microsoft.com/office/drawing/2014/main" id="{34B611F2-CD35-49FB-B005-80F3251E0828}"/>
            </a:ext>
          </a:extLst>
        </xdr:cNvPr>
        <xdr:cNvSpPr txBox="1">
          <a:spLocks noChangeArrowheads="1"/>
        </xdr:cNvSpPr>
      </xdr:nvSpPr>
      <xdr:spPr bwMode="auto">
        <a:xfrm>
          <a:off x="0" y="241675227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38298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E1C9B717-45A4-46A4-BBEE-60B08112411D}"/>
            </a:ext>
          </a:extLst>
        </xdr:cNvPr>
        <xdr:cNvSpPr txBox="1">
          <a:spLocks noChangeArrowheads="1"/>
        </xdr:cNvSpPr>
      </xdr:nvSpPr>
      <xdr:spPr bwMode="auto">
        <a:xfrm>
          <a:off x="0" y="24217745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54577"/>
    <xdr:sp macro="" textlink="">
      <xdr:nvSpPr>
        <xdr:cNvPr id="3590" name="Text Box 16">
          <a:extLst>
            <a:ext uri="{FF2B5EF4-FFF2-40B4-BE49-F238E27FC236}">
              <a16:creationId xmlns:a16="http://schemas.microsoft.com/office/drawing/2014/main" id="{B9B2D58C-419A-4875-A424-CC3C5A915B57}"/>
            </a:ext>
          </a:extLst>
        </xdr:cNvPr>
        <xdr:cNvSpPr txBox="1">
          <a:spLocks noChangeArrowheads="1"/>
        </xdr:cNvSpPr>
      </xdr:nvSpPr>
      <xdr:spPr bwMode="auto">
        <a:xfrm>
          <a:off x="0" y="247199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591" name="Text Box 48">
          <a:extLst>
            <a:ext uri="{FF2B5EF4-FFF2-40B4-BE49-F238E27FC236}">
              <a16:creationId xmlns:a16="http://schemas.microsoft.com/office/drawing/2014/main" id="{FEA133C4-2D7D-45AC-AB05-1E2C1066B670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592" name="Text Box 49">
          <a:extLst>
            <a:ext uri="{FF2B5EF4-FFF2-40B4-BE49-F238E27FC236}">
              <a16:creationId xmlns:a16="http://schemas.microsoft.com/office/drawing/2014/main" id="{879B8D8D-2186-4D64-9A16-B0338CB4C149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593" name="Text Box 50">
          <a:extLst>
            <a:ext uri="{FF2B5EF4-FFF2-40B4-BE49-F238E27FC236}">
              <a16:creationId xmlns:a16="http://schemas.microsoft.com/office/drawing/2014/main" id="{9A3FB304-AFA1-49B4-85DA-FDC04B50EAE9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594" name="Text Box 51">
          <a:extLst>
            <a:ext uri="{FF2B5EF4-FFF2-40B4-BE49-F238E27FC236}">
              <a16:creationId xmlns:a16="http://schemas.microsoft.com/office/drawing/2014/main" id="{025ED71E-4A1C-4E7E-B55D-FB94A1FBB8DA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595" name="Text Box 52">
          <a:extLst>
            <a:ext uri="{FF2B5EF4-FFF2-40B4-BE49-F238E27FC236}">
              <a16:creationId xmlns:a16="http://schemas.microsoft.com/office/drawing/2014/main" id="{0E8EAEA2-96B9-4D03-A699-2E7D8BF4FE05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596" name="Text Box 53">
          <a:extLst>
            <a:ext uri="{FF2B5EF4-FFF2-40B4-BE49-F238E27FC236}">
              <a16:creationId xmlns:a16="http://schemas.microsoft.com/office/drawing/2014/main" id="{FB4C1E91-99BE-40D0-8EFE-F47A05F66818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597" name="Text Box 54">
          <a:extLst>
            <a:ext uri="{FF2B5EF4-FFF2-40B4-BE49-F238E27FC236}">
              <a16:creationId xmlns:a16="http://schemas.microsoft.com/office/drawing/2014/main" id="{C303D41E-0F24-421D-95FC-5F5A64C5245C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598" name="Text Box 55">
          <a:extLst>
            <a:ext uri="{FF2B5EF4-FFF2-40B4-BE49-F238E27FC236}">
              <a16:creationId xmlns:a16="http://schemas.microsoft.com/office/drawing/2014/main" id="{7BC1603B-FD1B-483E-BEC9-19654BBDA054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599" name="Text Box 56">
          <a:extLst>
            <a:ext uri="{FF2B5EF4-FFF2-40B4-BE49-F238E27FC236}">
              <a16:creationId xmlns:a16="http://schemas.microsoft.com/office/drawing/2014/main" id="{8B2DC263-E9D5-4A32-B4D4-ADD602812195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600" name="Text Box 57">
          <a:extLst>
            <a:ext uri="{FF2B5EF4-FFF2-40B4-BE49-F238E27FC236}">
              <a16:creationId xmlns:a16="http://schemas.microsoft.com/office/drawing/2014/main" id="{916F1898-2545-4272-A0FC-7ED166FA58C0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601" name="Text Box 58">
          <a:extLst>
            <a:ext uri="{FF2B5EF4-FFF2-40B4-BE49-F238E27FC236}">
              <a16:creationId xmlns:a16="http://schemas.microsoft.com/office/drawing/2014/main" id="{F085154A-79FE-4576-A640-03CFB2B1A57C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02" name="Text Box 59">
          <a:extLst>
            <a:ext uri="{FF2B5EF4-FFF2-40B4-BE49-F238E27FC236}">
              <a16:creationId xmlns:a16="http://schemas.microsoft.com/office/drawing/2014/main" id="{ED71DBF7-AC9D-4F44-BA1E-3F7CFF3215D4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03" name="Text Box 60">
          <a:extLst>
            <a:ext uri="{FF2B5EF4-FFF2-40B4-BE49-F238E27FC236}">
              <a16:creationId xmlns:a16="http://schemas.microsoft.com/office/drawing/2014/main" id="{3CF77B5E-05EB-41EC-B5AB-2BB3EC14581F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187</xdr:row>
      <xdr:rowOff>0</xdr:rowOff>
    </xdr:from>
    <xdr:ext cx="76200" cy="254577"/>
    <xdr:sp macro="" textlink="">
      <xdr:nvSpPr>
        <xdr:cNvPr id="3604" name="Text Box 61">
          <a:extLst>
            <a:ext uri="{FF2B5EF4-FFF2-40B4-BE49-F238E27FC236}">
              <a16:creationId xmlns:a16="http://schemas.microsoft.com/office/drawing/2014/main" id="{B227BFED-882C-4B91-A492-35FF0A4BCC4F}"/>
            </a:ext>
          </a:extLst>
        </xdr:cNvPr>
        <xdr:cNvSpPr txBox="1">
          <a:spLocks noChangeArrowheads="1"/>
        </xdr:cNvSpPr>
      </xdr:nvSpPr>
      <xdr:spPr bwMode="auto">
        <a:xfrm>
          <a:off x="1541318" y="17111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605" name="Text Box 62">
          <a:extLst>
            <a:ext uri="{FF2B5EF4-FFF2-40B4-BE49-F238E27FC236}">
              <a16:creationId xmlns:a16="http://schemas.microsoft.com/office/drawing/2014/main" id="{F094D8C5-7DDA-4AD4-96F0-ADCD8D664230}"/>
            </a:ext>
          </a:extLst>
        </xdr:cNvPr>
        <xdr:cNvSpPr txBox="1">
          <a:spLocks noChangeArrowheads="1"/>
        </xdr:cNvSpPr>
      </xdr:nvSpPr>
      <xdr:spPr bwMode="auto">
        <a:xfrm>
          <a:off x="1541318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4577"/>
    <xdr:sp macro="" textlink="">
      <xdr:nvSpPr>
        <xdr:cNvPr id="3606" name="Text Box 64">
          <a:extLst>
            <a:ext uri="{FF2B5EF4-FFF2-40B4-BE49-F238E27FC236}">
              <a16:creationId xmlns:a16="http://schemas.microsoft.com/office/drawing/2014/main" id="{B3C6D0B0-C410-4E8C-91BF-83A94C3D9E0B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4578"/>
    <xdr:sp macro="" textlink="">
      <xdr:nvSpPr>
        <xdr:cNvPr id="3607" name="Text Box 67">
          <a:extLst>
            <a:ext uri="{FF2B5EF4-FFF2-40B4-BE49-F238E27FC236}">
              <a16:creationId xmlns:a16="http://schemas.microsoft.com/office/drawing/2014/main" id="{B1E92DE9-22B3-49C2-9C18-AA86DEF93D3E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4577"/>
    <xdr:sp macro="" textlink="">
      <xdr:nvSpPr>
        <xdr:cNvPr id="3608" name="Text Box 68">
          <a:extLst>
            <a:ext uri="{FF2B5EF4-FFF2-40B4-BE49-F238E27FC236}">
              <a16:creationId xmlns:a16="http://schemas.microsoft.com/office/drawing/2014/main" id="{F048C8CC-EDFA-4BE9-B92A-761D6E054394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54577"/>
    <xdr:sp macro="" textlink="">
      <xdr:nvSpPr>
        <xdr:cNvPr id="3609" name="Text Box 73">
          <a:extLst>
            <a:ext uri="{FF2B5EF4-FFF2-40B4-BE49-F238E27FC236}">
              <a16:creationId xmlns:a16="http://schemas.microsoft.com/office/drawing/2014/main" id="{26A51E88-84F1-4A5A-BBB9-D49D2AF6BD8E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10" name="Text Box 74">
          <a:extLst>
            <a:ext uri="{FF2B5EF4-FFF2-40B4-BE49-F238E27FC236}">
              <a16:creationId xmlns:a16="http://schemas.microsoft.com/office/drawing/2014/main" id="{83CDC6BF-C4C5-440A-94F3-C1940CC6B7BD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11" name="Text Box 75">
          <a:extLst>
            <a:ext uri="{FF2B5EF4-FFF2-40B4-BE49-F238E27FC236}">
              <a16:creationId xmlns:a16="http://schemas.microsoft.com/office/drawing/2014/main" id="{1F0C5515-552C-4659-9024-067A4C319687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417</xdr:row>
      <xdr:rowOff>0</xdr:rowOff>
    </xdr:from>
    <xdr:ext cx="76200" cy="254577"/>
    <xdr:sp macro="" textlink="">
      <xdr:nvSpPr>
        <xdr:cNvPr id="3612" name="Text Box 76">
          <a:extLst>
            <a:ext uri="{FF2B5EF4-FFF2-40B4-BE49-F238E27FC236}">
              <a16:creationId xmlns:a16="http://schemas.microsoft.com/office/drawing/2014/main" id="{55A63D30-1AD6-49EB-AA8D-AF3382A60E30}"/>
            </a:ext>
          </a:extLst>
        </xdr:cNvPr>
        <xdr:cNvSpPr txBox="1">
          <a:spLocks noChangeArrowheads="1"/>
        </xdr:cNvSpPr>
      </xdr:nvSpPr>
      <xdr:spPr bwMode="auto">
        <a:xfrm>
          <a:off x="1541318" y="228868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479</xdr:row>
      <xdr:rowOff>0</xdr:rowOff>
    </xdr:from>
    <xdr:ext cx="76200" cy="238298"/>
    <xdr:sp macro="" textlink="">
      <xdr:nvSpPr>
        <xdr:cNvPr id="3613" name="Text Box 77">
          <a:extLst>
            <a:ext uri="{FF2B5EF4-FFF2-40B4-BE49-F238E27FC236}">
              <a16:creationId xmlns:a16="http://schemas.microsoft.com/office/drawing/2014/main" id="{BAA1E4D5-1EFA-4B5C-8D12-55D04AE6BFAD}"/>
            </a:ext>
          </a:extLst>
        </xdr:cNvPr>
        <xdr:cNvSpPr txBox="1">
          <a:spLocks noChangeArrowheads="1"/>
        </xdr:cNvSpPr>
      </xdr:nvSpPr>
      <xdr:spPr bwMode="auto">
        <a:xfrm>
          <a:off x="1541318" y="24443747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76200" cy="254577"/>
    <xdr:sp macro="" textlink="">
      <xdr:nvSpPr>
        <xdr:cNvPr id="3614" name="Text Box 78">
          <a:extLst>
            <a:ext uri="{FF2B5EF4-FFF2-40B4-BE49-F238E27FC236}">
              <a16:creationId xmlns:a16="http://schemas.microsoft.com/office/drawing/2014/main" id="{BEFD97A4-E7A9-4234-AACE-1BA482393490}"/>
            </a:ext>
          </a:extLst>
        </xdr:cNvPr>
        <xdr:cNvSpPr txBox="1">
          <a:spLocks noChangeArrowheads="1"/>
        </xdr:cNvSpPr>
      </xdr:nvSpPr>
      <xdr:spPr bwMode="auto">
        <a:xfrm>
          <a:off x="1541318" y="14348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615" name="Text Box 79">
          <a:extLst>
            <a:ext uri="{FF2B5EF4-FFF2-40B4-BE49-F238E27FC236}">
              <a16:creationId xmlns:a16="http://schemas.microsoft.com/office/drawing/2014/main" id="{14EB5310-C623-4C4D-A78A-320768789BC1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616" name="Text Box 80">
          <a:extLst>
            <a:ext uri="{FF2B5EF4-FFF2-40B4-BE49-F238E27FC236}">
              <a16:creationId xmlns:a16="http://schemas.microsoft.com/office/drawing/2014/main" id="{1CAEEFCD-0EBF-411C-952C-E0ACA55E147A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617" name="Text Box 81">
          <a:extLst>
            <a:ext uri="{FF2B5EF4-FFF2-40B4-BE49-F238E27FC236}">
              <a16:creationId xmlns:a16="http://schemas.microsoft.com/office/drawing/2014/main" id="{D9D7CB8F-A7C5-4E68-9B8D-BC37EADFBCA8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618" name="Text Box 82">
          <a:extLst>
            <a:ext uri="{FF2B5EF4-FFF2-40B4-BE49-F238E27FC236}">
              <a16:creationId xmlns:a16="http://schemas.microsoft.com/office/drawing/2014/main" id="{0E3DF51A-F9E8-4EC0-A3EA-665A2CA2BF0E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619" name="Text Box 83">
          <a:extLst>
            <a:ext uri="{FF2B5EF4-FFF2-40B4-BE49-F238E27FC236}">
              <a16:creationId xmlns:a16="http://schemas.microsoft.com/office/drawing/2014/main" id="{4A74419F-EC53-478F-BDED-951013B57ED8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620" name="Text Box 84">
          <a:extLst>
            <a:ext uri="{FF2B5EF4-FFF2-40B4-BE49-F238E27FC236}">
              <a16:creationId xmlns:a16="http://schemas.microsoft.com/office/drawing/2014/main" id="{E2784A84-DB6D-4CA2-8487-D284E4A3BC61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621" name="Text Box 85">
          <a:extLst>
            <a:ext uri="{FF2B5EF4-FFF2-40B4-BE49-F238E27FC236}">
              <a16:creationId xmlns:a16="http://schemas.microsoft.com/office/drawing/2014/main" id="{0792DE3B-4753-4B9D-BEEA-4F7DF7987385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622" name="Text Box 86">
          <a:extLst>
            <a:ext uri="{FF2B5EF4-FFF2-40B4-BE49-F238E27FC236}">
              <a16:creationId xmlns:a16="http://schemas.microsoft.com/office/drawing/2014/main" id="{9CFBE16D-76BA-4039-A4A7-353F66D895FD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623" name="Text Box 87">
          <a:extLst>
            <a:ext uri="{FF2B5EF4-FFF2-40B4-BE49-F238E27FC236}">
              <a16:creationId xmlns:a16="http://schemas.microsoft.com/office/drawing/2014/main" id="{0886965F-EAFD-44D3-A404-FE63D9851F71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624" name="Text Box 88">
          <a:extLst>
            <a:ext uri="{FF2B5EF4-FFF2-40B4-BE49-F238E27FC236}">
              <a16:creationId xmlns:a16="http://schemas.microsoft.com/office/drawing/2014/main" id="{7C6B354B-310B-4BAF-8297-492D6D997F31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625" name="Text Box 89">
          <a:extLst>
            <a:ext uri="{FF2B5EF4-FFF2-40B4-BE49-F238E27FC236}">
              <a16:creationId xmlns:a16="http://schemas.microsoft.com/office/drawing/2014/main" id="{ABCC5E3A-5FAA-4BD1-A93B-266E532011E0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26" name="Text Box 90">
          <a:extLst>
            <a:ext uri="{FF2B5EF4-FFF2-40B4-BE49-F238E27FC236}">
              <a16:creationId xmlns:a16="http://schemas.microsoft.com/office/drawing/2014/main" id="{18C95485-2D22-47BD-8029-DEEEB357DEDE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185</xdr:row>
      <xdr:rowOff>0</xdr:rowOff>
    </xdr:from>
    <xdr:ext cx="76200" cy="254577"/>
    <xdr:sp macro="" textlink="">
      <xdr:nvSpPr>
        <xdr:cNvPr id="3627" name="Text Box 91">
          <a:extLst>
            <a:ext uri="{FF2B5EF4-FFF2-40B4-BE49-F238E27FC236}">
              <a16:creationId xmlns:a16="http://schemas.microsoft.com/office/drawing/2014/main" id="{A0A78C22-9385-4BA6-84DA-C2ED0E770287}"/>
            </a:ext>
          </a:extLst>
        </xdr:cNvPr>
        <xdr:cNvSpPr txBox="1">
          <a:spLocks noChangeArrowheads="1"/>
        </xdr:cNvSpPr>
      </xdr:nvSpPr>
      <xdr:spPr bwMode="auto">
        <a:xfrm>
          <a:off x="1541318" y="170610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4578"/>
    <xdr:sp macro="" textlink="">
      <xdr:nvSpPr>
        <xdr:cNvPr id="3628" name="Text Box 92">
          <a:extLst>
            <a:ext uri="{FF2B5EF4-FFF2-40B4-BE49-F238E27FC236}">
              <a16:creationId xmlns:a16="http://schemas.microsoft.com/office/drawing/2014/main" id="{4DD5B4EE-E028-4C30-AA9D-26ED728C7FC2}"/>
            </a:ext>
          </a:extLst>
        </xdr:cNvPr>
        <xdr:cNvSpPr txBox="1">
          <a:spLocks noChangeArrowheads="1"/>
        </xdr:cNvSpPr>
      </xdr:nvSpPr>
      <xdr:spPr bwMode="auto">
        <a:xfrm>
          <a:off x="1541318" y="1947169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4577"/>
    <xdr:sp macro="" textlink="">
      <xdr:nvSpPr>
        <xdr:cNvPr id="3629" name="Text Box 94">
          <a:extLst>
            <a:ext uri="{FF2B5EF4-FFF2-40B4-BE49-F238E27FC236}">
              <a16:creationId xmlns:a16="http://schemas.microsoft.com/office/drawing/2014/main" id="{79DC040E-8FD1-4F87-A37D-5829C19AF20C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4577"/>
    <xdr:sp macro="" textlink="">
      <xdr:nvSpPr>
        <xdr:cNvPr id="3630" name="Text Box 95">
          <a:extLst>
            <a:ext uri="{FF2B5EF4-FFF2-40B4-BE49-F238E27FC236}">
              <a16:creationId xmlns:a16="http://schemas.microsoft.com/office/drawing/2014/main" id="{1BF510BF-8AED-4096-8B97-7C635FE79360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45918"/>
    <xdr:sp macro="" textlink="">
      <xdr:nvSpPr>
        <xdr:cNvPr id="3631" name="Text Box 96">
          <a:extLst>
            <a:ext uri="{FF2B5EF4-FFF2-40B4-BE49-F238E27FC236}">
              <a16:creationId xmlns:a16="http://schemas.microsoft.com/office/drawing/2014/main" id="{4B94DB3D-C8F9-4336-8CC6-9415275F6E84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4577"/>
    <xdr:sp macro="" textlink="">
      <xdr:nvSpPr>
        <xdr:cNvPr id="3632" name="Text Box 97">
          <a:extLst>
            <a:ext uri="{FF2B5EF4-FFF2-40B4-BE49-F238E27FC236}">
              <a16:creationId xmlns:a16="http://schemas.microsoft.com/office/drawing/2014/main" id="{1D511E23-3BDD-464D-8828-82B065390DA4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4578"/>
    <xdr:sp macro="" textlink="">
      <xdr:nvSpPr>
        <xdr:cNvPr id="3633" name="Text Box 98">
          <a:extLst>
            <a:ext uri="{FF2B5EF4-FFF2-40B4-BE49-F238E27FC236}">
              <a16:creationId xmlns:a16="http://schemas.microsoft.com/office/drawing/2014/main" id="{F2052043-E726-46EB-8AA3-C5148072975A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4577"/>
    <xdr:sp macro="" textlink="">
      <xdr:nvSpPr>
        <xdr:cNvPr id="3634" name="Text Box 99">
          <a:extLst>
            <a:ext uri="{FF2B5EF4-FFF2-40B4-BE49-F238E27FC236}">
              <a16:creationId xmlns:a16="http://schemas.microsoft.com/office/drawing/2014/main" id="{3220F41B-9D87-48BF-82D8-4F23435B7640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4578"/>
    <xdr:sp macro="" textlink="">
      <xdr:nvSpPr>
        <xdr:cNvPr id="3635" name="Text Box 100">
          <a:extLst>
            <a:ext uri="{FF2B5EF4-FFF2-40B4-BE49-F238E27FC236}">
              <a16:creationId xmlns:a16="http://schemas.microsoft.com/office/drawing/2014/main" id="{AD487BDB-1FE0-4F30-9859-6012A176B7FB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4577"/>
    <xdr:sp macro="" textlink="">
      <xdr:nvSpPr>
        <xdr:cNvPr id="3636" name="Text Box 101">
          <a:extLst>
            <a:ext uri="{FF2B5EF4-FFF2-40B4-BE49-F238E27FC236}">
              <a16:creationId xmlns:a16="http://schemas.microsoft.com/office/drawing/2014/main" id="{235F3280-9FB5-413E-A584-5AAF132F292F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4578"/>
    <xdr:sp macro="" textlink="">
      <xdr:nvSpPr>
        <xdr:cNvPr id="3637" name="Text Box 102">
          <a:extLst>
            <a:ext uri="{FF2B5EF4-FFF2-40B4-BE49-F238E27FC236}">
              <a16:creationId xmlns:a16="http://schemas.microsoft.com/office/drawing/2014/main" id="{689CC2DF-D1FB-440C-A58D-8E1130C657CD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4577"/>
    <xdr:sp macro="" textlink="">
      <xdr:nvSpPr>
        <xdr:cNvPr id="3638" name="Text Box 103">
          <a:extLst>
            <a:ext uri="{FF2B5EF4-FFF2-40B4-BE49-F238E27FC236}">
              <a16:creationId xmlns:a16="http://schemas.microsoft.com/office/drawing/2014/main" id="{FB6B9B48-E5F2-4091-A85E-4D51E5700D42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54577"/>
    <xdr:sp macro="" textlink="">
      <xdr:nvSpPr>
        <xdr:cNvPr id="3639" name="Text Box 104">
          <a:extLst>
            <a:ext uri="{FF2B5EF4-FFF2-40B4-BE49-F238E27FC236}">
              <a16:creationId xmlns:a16="http://schemas.microsoft.com/office/drawing/2014/main" id="{6C09F845-20AD-48AF-A7AB-56E7643F53F7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40" name="Text Box 105">
          <a:extLst>
            <a:ext uri="{FF2B5EF4-FFF2-40B4-BE49-F238E27FC236}">
              <a16:creationId xmlns:a16="http://schemas.microsoft.com/office/drawing/2014/main" id="{04BD534D-30E2-425A-BF80-937D920267C9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415</xdr:row>
      <xdr:rowOff>0</xdr:rowOff>
    </xdr:from>
    <xdr:ext cx="76200" cy="254578"/>
    <xdr:sp macro="" textlink="">
      <xdr:nvSpPr>
        <xdr:cNvPr id="3641" name="Text Box 106">
          <a:extLst>
            <a:ext uri="{FF2B5EF4-FFF2-40B4-BE49-F238E27FC236}">
              <a16:creationId xmlns:a16="http://schemas.microsoft.com/office/drawing/2014/main" id="{FD7FA599-8FDD-4672-B240-E9FD0D0CAE7A}"/>
            </a:ext>
          </a:extLst>
        </xdr:cNvPr>
        <xdr:cNvSpPr txBox="1">
          <a:spLocks noChangeArrowheads="1"/>
        </xdr:cNvSpPr>
      </xdr:nvSpPr>
      <xdr:spPr bwMode="auto">
        <a:xfrm>
          <a:off x="1541318" y="22836620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477</xdr:row>
      <xdr:rowOff>0</xdr:rowOff>
    </xdr:from>
    <xdr:ext cx="76200" cy="238298"/>
    <xdr:sp macro="" textlink="">
      <xdr:nvSpPr>
        <xdr:cNvPr id="3642" name="Text Box 107">
          <a:extLst>
            <a:ext uri="{FF2B5EF4-FFF2-40B4-BE49-F238E27FC236}">
              <a16:creationId xmlns:a16="http://schemas.microsoft.com/office/drawing/2014/main" id="{9ADCED82-1D92-46F0-BF10-EBCA9D091050}"/>
            </a:ext>
          </a:extLst>
        </xdr:cNvPr>
        <xdr:cNvSpPr txBox="1">
          <a:spLocks noChangeArrowheads="1"/>
        </xdr:cNvSpPr>
      </xdr:nvSpPr>
      <xdr:spPr bwMode="auto">
        <a:xfrm>
          <a:off x="1541318" y="24393525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4578"/>
    <xdr:sp macro="" textlink="">
      <xdr:nvSpPr>
        <xdr:cNvPr id="3643" name="Text Box 108">
          <a:extLst>
            <a:ext uri="{FF2B5EF4-FFF2-40B4-BE49-F238E27FC236}">
              <a16:creationId xmlns:a16="http://schemas.microsoft.com/office/drawing/2014/main" id="{05A1D229-B456-43FB-9B50-DD62ED4F962C}"/>
            </a:ext>
          </a:extLst>
        </xdr:cNvPr>
        <xdr:cNvSpPr txBox="1">
          <a:spLocks noChangeArrowheads="1"/>
        </xdr:cNvSpPr>
      </xdr:nvSpPr>
      <xdr:spPr bwMode="auto">
        <a:xfrm>
          <a:off x="1541318" y="143740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644" name="Text Box 109">
          <a:extLst>
            <a:ext uri="{FF2B5EF4-FFF2-40B4-BE49-F238E27FC236}">
              <a16:creationId xmlns:a16="http://schemas.microsoft.com/office/drawing/2014/main" id="{D25E4D00-DA01-4845-8E24-9A67A12B70B8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645" name="Text Box 110">
          <a:extLst>
            <a:ext uri="{FF2B5EF4-FFF2-40B4-BE49-F238E27FC236}">
              <a16:creationId xmlns:a16="http://schemas.microsoft.com/office/drawing/2014/main" id="{905881C0-284F-4A49-AF20-1B1B135F9F05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646" name="Text Box 111">
          <a:extLst>
            <a:ext uri="{FF2B5EF4-FFF2-40B4-BE49-F238E27FC236}">
              <a16:creationId xmlns:a16="http://schemas.microsoft.com/office/drawing/2014/main" id="{F2F2D1A8-8914-46A8-A485-2FBDA97E7BB3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647" name="Text Box 112">
          <a:extLst>
            <a:ext uri="{FF2B5EF4-FFF2-40B4-BE49-F238E27FC236}">
              <a16:creationId xmlns:a16="http://schemas.microsoft.com/office/drawing/2014/main" id="{9AA01F26-8086-4B7F-B096-9A43E743A938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648" name="Text Box 113">
          <a:extLst>
            <a:ext uri="{FF2B5EF4-FFF2-40B4-BE49-F238E27FC236}">
              <a16:creationId xmlns:a16="http://schemas.microsoft.com/office/drawing/2014/main" id="{D922088C-C212-4906-9E6D-7803E427E457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649" name="Text Box 114">
          <a:extLst>
            <a:ext uri="{FF2B5EF4-FFF2-40B4-BE49-F238E27FC236}">
              <a16:creationId xmlns:a16="http://schemas.microsoft.com/office/drawing/2014/main" id="{79FBFE34-EF20-420F-9C8F-D8903F2B8D00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650" name="Text Box 115">
          <a:extLst>
            <a:ext uri="{FF2B5EF4-FFF2-40B4-BE49-F238E27FC236}">
              <a16:creationId xmlns:a16="http://schemas.microsoft.com/office/drawing/2014/main" id="{1D9C579B-2E88-4875-9280-6A5DE2F95CBD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651" name="Text Box 116">
          <a:extLst>
            <a:ext uri="{FF2B5EF4-FFF2-40B4-BE49-F238E27FC236}">
              <a16:creationId xmlns:a16="http://schemas.microsoft.com/office/drawing/2014/main" id="{364CDD6B-B407-4102-B533-F1944FE3856E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652" name="Text Box 117">
          <a:extLst>
            <a:ext uri="{FF2B5EF4-FFF2-40B4-BE49-F238E27FC236}">
              <a16:creationId xmlns:a16="http://schemas.microsoft.com/office/drawing/2014/main" id="{430D04F4-0071-41A5-A0D9-10F610BE23EF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653" name="Text Box 118">
          <a:extLst>
            <a:ext uri="{FF2B5EF4-FFF2-40B4-BE49-F238E27FC236}">
              <a16:creationId xmlns:a16="http://schemas.microsoft.com/office/drawing/2014/main" id="{E7587568-96BC-468F-ACF2-0FA0225106FD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654" name="Text Box 119">
          <a:extLst>
            <a:ext uri="{FF2B5EF4-FFF2-40B4-BE49-F238E27FC236}">
              <a16:creationId xmlns:a16="http://schemas.microsoft.com/office/drawing/2014/main" id="{D29E3885-E9FD-4B65-B6CE-532D7E5494B8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655" name="Text Box 120">
          <a:extLst>
            <a:ext uri="{FF2B5EF4-FFF2-40B4-BE49-F238E27FC236}">
              <a16:creationId xmlns:a16="http://schemas.microsoft.com/office/drawing/2014/main" id="{9EEE9B52-9B9E-4E2A-BBA2-6A306F405192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656" name="Text Box 121">
          <a:extLst>
            <a:ext uri="{FF2B5EF4-FFF2-40B4-BE49-F238E27FC236}">
              <a16:creationId xmlns:a16="http://schemas.microsoft.com/office/drawing/2014/main" id="{9B91FAB1-5080-4FA6-810E-982531691144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657" name="Text Box 122">
          <a:extLst>
            <a:ext uri="{FF2B5EF4-FFF2-40B4-BE49-F238E27FC236}">
              <a16:creationId xmlns:a16="http://schemas.microsoft.com/office/drawing/2014/main" id="{4D2B1D4B-E003-425C-8AEB-A7B5C21F3A74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658" name="Text Box 123">
          <a:extLst>
            <a:ext uri="{FF2B5EF4-FFF2-40B4-BE49-F238E27FC236}">
              <a16:creationId xmlns:a16="http://schemas.microsoft.com/office/drawing/2014/main" id="{B94B4E9D-2C29-451A-A1D8-A697989BA3BC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659" name="Text Box 124">
          <a:extLst>
            <a:ext uri="{FF2B5EF4-FFF2-40B4-BE49-F238E27FC236}">
              <a16:creationId xmlns:a16="http://schemas.microsoft.com/office/drawing/2014/main" id="{31A1E2E2-C9DD-4861-BB8E-A6E40A0011F4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660" name="Text Box 125">
          <a:extLst>
            <a:ext uri="{FF2B5EF4-FFF2-40B4-BE49-F238E27FC236}">
              <a16:creationId xmlns:a16="http://schemas.microsoft.com/office/drawing/2014/main" id="{D3C1CD2C-5F85-4D26-A5EC-7832A0DD1922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661" name="Text Box 126">
          <a:extLst>
            <a:ext uri="{FF2B5EF4-FFF2-40B4-BE49-F238E27FC236}">
              <a16:creationId xmlns:a16="http://schemas.microsoft.com/office/drawing/2014/main" id="{17B5FC1D-B45F-401C-87F0-7890BB604409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662" name="Text Box 127">
          <a:extLst>
            <a:ext uri="{FF2B5EF4-FFF2-40B4-BE49-F238E27FC236}">
              <a16:creationId xmlns:a16="http://schemas.microsoft.com/office/drawing/2014/main" id="{0170CFA6-6468-4CA5-9537-BC6AC2C3A0AF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663" name="Text Box 128">
          <a:extLst>
            <a:ext uri="{FF2B5EF4-FFF2-40B4-BE49-F238E27FC236}">
              <a16:creationId xmlns:a16="http://schemas.microsoft.com/office/drawing/2014/main" id="{B768DBD7-BB86-42B2-A450-FD693385EE14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664" name="Text Box 129">
          <a:extLst>
            <a:ext uri="{FF2B5EF4-FFF2-40B4-BE49-F238E27FC236}">
              <a16:creationId xmlns:a16="http://schemas.microsoft.com/office/drawing/2014/main" id="{41FBCAC5-8E79-4572-AF6B-9E8EB5B038F9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665" name="Text Box 130">
          <a:extLst>
            <a:ext uri="{FF2B5EF4-FFF2-40B4-BE49-F238E27FC236}">
              <a16:creationId xmlns:a16="http://schemas.microsoft.com/office/drawing/2014/main" id="{D6FCE084-4A33-47DD-9E79-D0B3BECC52A8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66" name="Text Box 131">
          <a:extLst>
            <a:ext uri="{FF2B5EF4-FFF2-40B4-BE49-F238E27FC236}">
              <a16:creationId xmlns:a16="http://schemas.microsoft.com/office/drawing/2014/main" id="{68089573-400A-435D-927D-DE88C989D57E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67" name="Text Box 132">
          <a:extLst>
            <a:ext uri="{FF2B5EF4-FFF2-40B4-BE49-F238E27FC236}">
              <a16:creationId xmlns:a16="http://schemas.microsoft.com/office/drawing/2014/main" id="{9F16E700-BA6A-4DCF-A6CB-7CA564B48E1B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4578"/>
    <xdr:sp macro="" textlink="">
      <xdr:nvSpPr>
        <xdr:cNvPr id="3668" name="Text Box 135">
          <a:extLst>
            <a:ext uri="{FF2B5EF4-FFF2-40B4-BE49-F238E27FC236}">
              <a16:creationId xmlns:a16="http://schemas.microsoft.com/office/drawing/2014/main" id="{8BD9D55A-FFF1-427E-8B9E-74C35D37ADDC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4577"/>
    <xdr:sp macro="" textlink="">
      <xdr:nvSpPr>
        <xdr:cNvPr id="3669" name="Text Box 136">
          <a:extLst>
            <a:ext uri="{FF2B5EF4-FFF2-40B4-BE49-F238E27FC236}">
              <a16:creationId xmlns:a16="http://schemas.microsoft.com/office/drawing/2014/main" id="{7578157D-D2E9-46DB-A25C-65692F031DC2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4577"/>
    <xdr:sp macro="" textlink="">
      <xdr:nvSpPr>
        <xdr:cNvPr id="3670" name="Text Box 137">
          <a:extLst>
            <a:ext uri="{FF2B5EF4-FFF2-40B4-BE49-F238E27FC236}">
              <a16:creationId xmlns:a16="http://schemas.microsoft.com/office/drawing/2014/main" id="{51CCF9BC-20FC-43F8-8B20-3B478C109600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45918"/>
    <xdr:sp macro="" textlink="">
      <xdr:nvSpPr>
        <xdr:cNvPr id="3671" name="Text Box 139">
          <a:extLst>
            <a:ext uri="{FF2B5EF4-FFF2-40B4-BE49-F238E27FC236}">
              <a16:creationId xmlns:a16="http://schemas.microsoft.com/office/drawing/2014/main" id="{754A4902-F430-4D8B-B1E1-8AF7997757C9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4578"/>
    <xdr:sp macro="" textlink="">
      <xdr:nvSpPr>
        <xdr:cNvPr id="3672" name="Text Box 141">
          <a:extLst>
            <a:ext uri="{FF2B5EF4-FFF2-40B4-BE49-F238E27FC236}">
              <a16:creationId xmlns:a16="http://schemas.microsoft.com/office/drawing/2014/main" id="{DB591ED1-D678-4A44-8273-73E45E93739C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4577"/>
    <xdr:sp macro="" textlink="">
      <xdr:nvSpPr>
        <xdr:cNvPr id="3673" name="Text Box 142">
          <a:extLst>
            <a:ext uri="{FF2B5EF4-FFF2-40B4-BE49-F238E27FC236}">
              <a16:creationId xmlns:a16="http://schemas.microsoft.com/office/drawing/2014/main" id="{088456F7-732C-41A7-9FCF-8027AD9338DE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4577"/>
    <xdr:sp macro="" textlink="">
      <xdr:nvSpPr>
        <xdr:cNvPr id="3674" name="Text Box 143">
          <a:extLst>
            <a:ext uri="{FF2B5EF4-FFF2-40B4-BE49-F238E27FC236}">
              <a16:creationId xmlns:a16="http://schemas.microsoft.com/office/drawing/2014/main" id="{CFF718EF-F367-4060-AA0E-364DD0E0117D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4577"/>
    <xdr:sp macro="" textlink="">
      <xdr:nvSpPr>
        <xdr:cNvPr id="3675" name="Text Box 144">
          <a:extLst>
            <a:ext uri="{FF2B5EF4-FFF2-40B4-BE49-F238E27FC236}">
              <a16:creationId xmlns:a16="http://schemas.microsoft.com/office/drawing/2014/main" id="{C21A5F84-FA53-4ED7-844B-A023E6155F9D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4577"/>
    <xdr:sp macro="" textlink="">
      <xdr:nvSpPr>
        <xdr:cNvPr id="3676" name="Text Box 145">
          <a:extLst>
            <a:ext uri="{FF2B5EF4-FFF2-40B4-BE49-F238E27FC236}">
              <a16:creationId xmlns:a16="http://schemas.microsoft.com/office/drawing/2014/main" id="{502CB665-AA77-4F48-8E4E-4440E73CC10C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4577"/>
    <xdr:sp macro="" textlink="">
      <xdr:nvSpPr>
        <xdr:cNvPr id="3677" name="Text Box 146">
          <a:extLst>
            <a:ext uri="{FF2B5EF4-FFF2-40B4-BE49-F238E27FC236}">
              <a16:creationId xmlns:a16="http://schemas.microsoft.com/office/drawing/2014/main" id="{6F1992F5-F2F1-452B-AF7D-953EC655F5BD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4577"/>
    <xdr:sp macro="" textlink="">
      <xdr:nvSpPr>
        <xdr:cNvPr id="3678" name="Text Box 147">
          <a:extLst>
            <a:ext uri="{FF2B5EF4-FFF2-40B4-BE49-F238E27FC236}">
              <a16:creationId xmlns:a16="http://schemas.microsoft.com/office/drawing/2014/main" id="{7B40D9ED-4BE7-4255-AF56-63FA59F8F7F7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3679" name="Text Box 149">
          <a:extLst>
            <a:ext uri="{FF2B5EF4-FFF2-40B4-BE49-F238E27FC236}">
              <a16:creationId xmlns:a16="http://schemas.microsoft.com/office/drawing/2014/main" id="{60C2D821-6B3D-481C-8FCC-D7887C17432A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3680" name="Text Box 151">
          <a:extLst>
            <a:ext uri="{FF2B5EF4-FFF2-40B4-BE49-F238E27FC236}">
              <a16:creationId xmlns:a16="http://schemas.microsoft.com/office/drawing/2014/main" id="{CAA7C8E2-9782-4254-AABE-5B22A06C45EA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4577"/>
    <xdr:sp macro="" textlink="">
      <xdr:nvSpPr>
        <xdr:cNvPr id="3681" name="Text Box 152">
          <a:extLst>
            <a:ext uri="{FF2B5EF4-FFF2-40B4-BE49-F238E27FC236}">
              <a16:creationId xmlns:a16="http://schemas.microsoft.com/office/drawing/2014/main" id="{29A35270-14EE-465C-BD46-FBDCDE86AEFE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4577"/>
    <xdr:sp macro="" textlink="">
      <xdr:nvSpPr>
        <xdr:cNvPr id="3682" name="Text Box 153">
          <a:extLst>
            <a:ext uri="{FF2B5EF4-FFF2-40B4-BE49-F238E27FC236}">
              <a16:creationId xmlns:a16="http://schemas.microsoft.com/office/drawing/2014/main" id="{113F12F2-E620-4A2D-9304-64E7027A33AE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4578"/>
    <xdr:sp macro="" textlink="">
      <xdr:nvSpPr>
        <xdr:cNvPr id="3683" name="Text Box 154">
          <a:extLst>
            <a:ext uri="{FF2B5EF4-FFF2-40B4-BE49-F238E27FC236}">
              <a16:creationId xmlns:a16="http://schemas.microsoft.com/office/drawing/2014/main" id="{AB34EF72-706F-4D13-9555-261D1B6699F3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4578"/>
    <xdr:sp macro="" textlink="">
      <xdr:nvSpPr>
        <xdr:cNvPr id="3684" name="Text Box 155">
          <a:extLst>
            <a:ext uri="{FF2B5EF4-FFF2-40B4-BE49-F238E27FC236}">
              <a16:creationId xmlns:a16="http://schemas.microsoft.com/office/drawing/2014/main" id="{9A15D4BC-34F7-4AB5-9BC5-AFE2B6CA670D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85" name="Text Box 156">
          <a:extLst>
            <a:ext uri="{FF2B5EF4-FFF2-40B4-BE49-F238E27FC236}">
              <a16:creationId xmlns:a16="http://schemas.microsoft.com/office/drawing/2014/main" id="{62AB2E4E-78AB-4187-B08D-81B96DBA41A5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86" name="Text Box 157">
          <a:extLst>
            <a:ext uri="{FF2B5EF4-FFF2-40B4-BE49-F238E27FC236}">
              <a16:creationId xmlns:a16="http://schemas.microsoft.com/office/drawing/2014/main" id="{3D839AF8-2B76-4310-B803-4FFFC736F6AF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76200" cy="254577"/>
    <xdr:sp macro="" textlink="">
      <xdr:nvSpPr>
        <xdr:cNvPr id="3687" name="Text Box 158">
          <a:extLst>
            <a:ext uri="{FF2B5EF4-FFF2-40B4-BE49-F238E27FC236}">
              <a16:creationId xmlns:a16="http://schemas.microsoft.com/office/drawing/2014/main" id="{CC046130-4F52-4719-AF36-3034BCF51F98}"/>
            </a:ext>
          </a:extLst>
        </xdr:cNvPr>
        <xdr:cNvSpPr txBox="1">
          <a:spLocks noChangeArrowheads="1"/>
        </xdr:cNvSpPr>
      </xdr:nvSpPr>
      <xdr:spPr bwMode="auto">
        <a:xfrm>
          <a:off x="0" y="166843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266</xdr:row>
      <xdr:rowOff>0</xdr:rowOff>
    </xdr:from>
    <xdr:ext cx="76200" cy="254577"/>
    <xdr:sp macro="" textlink="">
      <xdr:nvSpPr>
        <xdr:cNvPr id="3688" name="Text Box 159">
          <a:extLst>
            <a:ext uri="{FF2B5EF4-FFF2-40B4-BE49-F238E27FC236}">
              <a16:creationId xmlns:a16="http://schemas.microsoft.com/office/drawing/2014/main" id="{BB06E2B7-C813-4BC5-BE98-8930412B3E36}"/>
            </a:ext>
          </a:extLst>
        </xdr:cNvPr>
        <xdr:cNvSpPr txBox="1">
          <a:spLocks noChangeArrowheads="1"/>
        </xdr:cNvSpPr>
      </xdr:nvSpPr>
      <xdr:spPr bwMode="auto">
        <a:xfrm>
          <a:off x="0" y="190950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38298"/>
    <xdr:sp macro="" textlink="">
      <xdr:nvSpPr>
        <xdr:cNvPr id="3689" name="Text Box 160">
          <a:extLst>
            <a:ext uri="{FF2B5EF4-FFF2-40B4-BE49-F238E27FC236}">
              <a16:creationId xmlns:a16="http://schemas.microsoft.com/office/drawing/2014/main" id="{2ECA4B12-86B5-4C53-B59A-024F48E91A8C}"/>
            </a:ext>
          </a:extLst>
        </xdr:cNvPr>
        <xdr:cNvSpPr txBox="1">
          <a:spLocks noChangeArrowheads="1"/>
        </xdr:cNvSpPr>
      </xdr:nvSpPr>
      <xdr:spPr bwMode="auto">
        <a:xfrm>
          <a:off x="0" y="2361507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38299"/>
    <xdr:sp macro="" textlink="">
      <xdr:nvSpPr>
        <xdr:cNvPr id="3690" name="Text Box 161">
          <a:extLst>
            <a:ext uri="{FF2B5EF4-FFF2-40B4-BE49-F238E27FC236}">
              <a16:creationId xmlns:a16="http://schemas.microsoft.com/office/drawing/2014/main" id="{C903F272-E0E7-4824-B644-FF7FEA48C916}"/>
            </a:ext>
          </a:extLst>
        </xdr:cNvPr>
        <xdr:cNvSpPr txBox="1">
          <a:spLocks noChangeArrowheads="1"/>
        </xdr:cNvSpPr>
      </xdr:nvSpPr>
      <xdr:spPr bwMode="auto">
        <a:xfrm>
          <a:off x="0" y="236652955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450</xdr:row>
      <xdr:rowOff>0</xdr:rowOff>
    </xdr:from>
    <xdr:ext cx="76200" cy="238298"/>
    <xdr:sp macro="" textlink="">
      <xdr:nvSpPr>
        <xdr:cNvPr id="3691" name="Text Box 162">
          <a:extLst>
            <a:ext uri="{FF2B5EF4-FFF2-40B4-BE49-F238E27FC236}">
              <a16:creationId xmlns:a16="http://schemas.microsoft.com/office/drawing/2014/main" id="{05272055-AC3C-4CC1-B596-2E92FA0CECFD}"/>
            </a:ext>
          </a:extLst>
        </xdr:cNvPr>
        <xdr:cNvSpPr txBox="1">
          <a:spLocks noChangeArrowheads="1"/>
        </xdr:cNvSpPr>
      </xdr:nvSpPr>
      <xdr:spPr bwMode="auto">
        <a:xfrm>
          <a:off x="0" y="237155182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452</xdr:row>
      <xdr:rowOff>0</xdr:rowOff>
    </xdr:from>
    <xdr:ext cx="76200" cy="238298"/>
    <xdr:sp macro="" textlink="">
      <xdr:nvSpPr>
        <xdr:cNvPr id="3692" name="Text Box 163">
          <a:extLst>
            <a:ext uri="{FF2B5EF4-FFF2-40B4-BE49-F238E27FC236}">
              <a16:creationId xmlns:a16="http://schemas.microsoft.com/office/drawing/2014/main" id="{C378A462-2012-49FA-A387-94B4EE2AB26E}"/>
            </a:ext>
          </a:extLst>
        </xdr:cNvPr>
        <xdr:cNvSpPr txBox="1">
          <a:spLocks noChangeArrowheads="1"/>
        </xdr:cNvSpPr>
      </xdr:nvSpPr>
      <xdr:spPr bwMode="auto">
        <a:xfrm>
          <a:off x="0" y="237657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454</xdr:row>
      <xdr:rowOff>0</xdr:rowOff>
    </xdr:from>
    <xdr:ext cx="76200" cy="238298"/>
    <xdr:sp macro="" textlink="">
      <xdr:nvSpPr>
        <xdr:cNvPr id="3693" name="Text Box 164">
          <a:extLst>
            <a:ext uri="{FF2B5EF4-FFF2-40B4-BE49-F238E27FC236}">
              <a16:creationId xmlns:a16="http://schemas.microsoft.com/office/drawing/2014/main" id="{5F22B879-0C44-4A1A-B6B4-D01EDB413D47}"/>
            </a:ext>
          </a:extLst>
        </xdr:cNvPr>
        <xdr:cNvSpPr txBox="1">
          <a:spLocks noChangeArrowheads="1"/>
        </xdr:cNvSpPr>
      </xdr:nvSpPr>
      <xdr:spPr bwMode="auto">
        <a:xfrm>
          <a:off x="0" y="23815963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456</xdr:row>
      <xdr:rowOff>0</xdr:rowOff>
    </xdr:from>
    <xdr:ext cx="76200" cy="238298"/>
    <xdr:sp macro="" textlink="">
      <xdr:nvSpPr>
        <xdr:cNvPr id="3694" name="Text Box 165">
          <a:extLst>
            <a:ext uri="{FF2B5EF4-FFF2-40B4-BE49-F238E27FC236}">
              <a16:creationId xmlns:a16="http://schemas.microsoft.com/office/drawing/2014/main" id="{0470F494-ED17-4927-BB25-A6D78EEA2411}"/>
            </a:ext>
          </a:extLst>
        </xdr:cNvPr>
        <xdr:cNvSpPr txBox="1">
          <a:spLocks noChangeArrowheads="1"/>
        </xdr:cNvSpPr>
      </xdr:nvSpPr>
      <xdr:spPr bwMode="auto">
        <a:xfrm>
          <a:off x="0" y="2386618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38298"/>
    <xdr:sp macro="" textlink="">
      <xdr:nvSpPr>
        <xdr:cNvPr id="3695" name="Text Box 166">
          <a:extLst>
            <a:ext uri="{FF2B5EF4-FFF2-40B4-BE49-F238E27FC236}">
              <a16:creationId xmlns:a16="http://schemas.microsoft.com/office/drawing/2014/main" id="{D023F1AE-EBEB-45B4-8B29-FCDC206DCBB0}"/>
            </a:ext>
          </a:extLst>
        </xdr:cNvPr>
        <xdr:cNvSpPr txBox="1">
          <a:spLocks noChangeArrowheads="1"/>
        </xdr:cNvSpPr>
      </xdr:nvSpPr>
      <xdr:spPr bwMode="auto">
        <a:xfrm>
          <a:off x="0" y="2391640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460</xdr:row>
      <xdr:rowOff>0</xdr:rowOff>
    </xdr:from>
    <xdr:ext cx="76200" cy="238299"/>
    <xdr:sp macro="" textlink="">
      <xdr:nvSpPr>
        <xdr:cNvPr id="3696" name="Text Box 167">
          <a:extLst>
            <a:ext uri="{FF2B5EF4-FFF2-40B4-BE49-F238E27FC236}">
              <a16:creationId xmlns:a16="http://schemas.microsoft.com/office/drawing/2014/main" id="{054BBD92-DCC9-4BC5-BE1B-14A8BEBFDF47}"/>
            </a:ext>
          </a:extLst>
        </xdr:cNvPr>
        <xdr:cNvSpPr txBox="1">
          <a:spLocks noChangeArrowheads="1"/>
        </xdr:cNvSpPr>
      </xdr:nvSpPr>
      <xdr:spPr bwMode="auto">
        <a:xfrm>
          <a:off x="0" y="239666318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462</xdr:row>
      <xdr:rowOff>0</xdr:rowOff>
    </xdr:from>
    <xdr:ext cx="76200" cy="254577"/>
    <xdr:sp macro="" textlink="">
      <xdr:nvSpPr>
        <xdr:cNvPr id="3697" name="Text Box 168">
          <a:extLst>
            <a:ext uri="{FF2B5EF4-FFF2-40B4-BE49-F238E27FC236}">
              <a16:creationId xmlns:a16="http://schemas.microsoft.com/office/drawing/2014/main" id="{695287A5-2D63-4117-B601-BFF583514F28}"/>
            </a:ext>
          </a:extLst>
        </xdr:cNvPr>
        <xdr:cNvSpPr txBox="1">
          <a:spLocks noChangeArrowheads="1"/>
        </xdr:cNvSpPr>
      </xdr:nvSpPr>
      <xdr:spPr bwMode="auto">
        <a:xfrm>
          <a:off x="0" y="24016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63236"/>
    <xdr:sp macro="" textlink="">
      <xdr:nvSpPr>
        <xdr:cNvPr id="3698" name="Text Box 169">
          <a:extLst>
            <a:ext uri="{FF2B5EF4-FFF2-40B4-BE49-F238E27FC236}">
              <a16:creationId xmlns:a16="http://schemas.microsoft.com/office/drawing/2014/main" id="{BDA00E39-E744-4DEF-90FE-82BA163C39C8}"/>
            </a:ext>
          </a:extLst>
        </xdr:cNvPr>
        <xdr:cNvSpPr txBox="1">
          <a:spLocks noChangeArrowheads="1"/>
        </xdr:cNvSpPr>
      </xdr:nvSpPr>
      <xdr:spPr bwMode="auto">
        <a:xfrm>
          <a:off x="0" y="240670773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466</xdr:row>
      <xdr:rowOff>0</xdr:rowOff>
    </xdr:from>
    <xdr:ext cx="76200" cy="238298"/>
    <xdr:sp macro="" textlink="">
      <xdr:nvSpPr>
        <xdr:cNvPr id="3699" name="Text Box 170">
          <a:extLst>
            <a:ext uri="{FF2B5EF4-FFF2-40B4-BE49-F238E27FC236}">
              <a16:creationId xmlns:a16="http://schemas.microsoft.com/office/drawing/2014/main" id="{1D1A741F-B06D-496D-9033-F58265D79EBA}"/>
            </a:ext>
          </a:extLst>
        </xdr:cNvPr>
        <xdr:cNvSpPr txBox="1">
          <a:spLocks noChangeArrowheads="1"/>
        </xdr:cNvSpPr>
      </xdr:nvSpPr>
      <xdr:spPr bwMode="auto">
        <a:xfrm>
          <a:off x="0" y="2411730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38299"/>
    <xdr:sp macro="" textlink="">
      <xdr:nvSpPr>
        <xdr:cNvPr id="3700" name="Text Box 171">
          <a:extLst>
            <a:ext uri="{FF2B5EF4-FFF2-40B4-BE49-F238E27FC236}">
              <a16:creationId xmlns:a16="http://schemas.microsoft.com/office/drawing/2014/main" id="{A2F907D1-A165-4F11-BE6A-30C8320AFFC2}"/>
            </a:ext>
          </a:extLst>
        </xdr:cNvPr>
        <xdr:cNvSpPr txBox="1">
          <a:spLocks noChangeArrowheads="1"/>
        </xdr:cNvSpPr>
      </xdr:nvSpPr>
      <xdr:spPr bwMode="auto">
        <a:xfrm>
          <a:off x="0" y="241675227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38298"/>
    <xdr:sp macro="" textlink="">
      <xdr:nvSpPr>
        <xdr:cNvPr id="3701" name="Text Box 172">
          <a:extLst>
            <a:ext uri="{FF2B5EF4-FFF2-40B4-BE49-F238E27FC236}">
              <a16:creationId xmlns:a16="http://schemas.microsoft.com/office/drawing/2014/main" id="{3101B6B0-2809-4628-B1D8-06C532B910D1}"/>
            </a:ext>
          </a:extLst>
        </xdr:cNvPr>
        <xdr:cNvSpPr txBox="1">
          <a:spLocks noChangeArrowheads="1"/>
        </xdr:cNvSpPr>
      </xdr:nvSpPr>
      <xdr:spPr bwMode="auto">
        <a:xfrm>
          <a:off x="0" y="24217745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54577"/>
    <xdr:sp macro="" textlink="">
      <xdr:nvSpPr>
        <xdr:cNvPr id="3702" name="Text Box 173">
          <a:extLst>
            <a:ext uri="{FF2B5EF4-FFF2-40B4-BE49-F238E27FC236}">
              <a16:creationId xmlns:a16="http://schemas.microsoft.com/office/drawing/2014/main" id="{E37EEE69-88EF-4FD5-9353-28159E989BC1}"/>
            </a:ext>
          </a:extLst>
        </xdr:cNvPr>
        <xdr:cNvSpPr txBox="1">
          <a:spLocks noChangeArrowheads="1"/>
        </xdr:cNvSpPr>
      </xdr:nvSpPr>
      <xdr:spPr bwMode="auto">
        <a:xfrm>
          <a:off x="0" y="247199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703" name="Text Box 175">
          <a:extLst>
            <a:ext uri="{FF2B5EF4-FFF2-40B4-BE49-F238E27FC236}">
              <a16:creationId xmlns:a16="http://schemas.microsoft.com/office/drawing/2014/main" id="{A4DBB689-04FC-423B-877B-FB70828ECD96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704" name="Text Box 176">
          <a:extLst>
            <a:ext uri="{FF2B5EF4-FFF2-40B4-BE49-F238E27FC236}">
              <a16:creationId xmlns:a16="http://schemas.microsoft.com/office/drawing/2014/main" id="{07A65713-F89F-4D31-A4C4-8F1C030C3934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705" name="Text Box 177">
          <a:extLst>
            <a:ext uri="{FF2B5EF4-FFF2-40B4-BE49-F238E27FC236}">
              <a16:creationId xmlns:a16="http://schemas.microsoft.com/office/drawing/2014/main" id="{4F1F451B-64D2-4B5E-B35E-D551407B12C9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706" name="Text Box 178">
          <a:extLst>
            <a:ext uri="{FF2B5EF4-FFF2-40B4-BE49-F238E27FC236}">
              <a16:creationId xmlns:a16="http://schemas.microsoft.com/office/drawing/2014/main" id="{37A780BC-3047-4801-B0E1-2B83F7EF8C29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707" name="Text Box 179">
          <a:extLst>
            <a:ext uri="{FF2B5EF4-FFF2-40B4-BE49-F238E27FC236}">
              <a16:creationId xmlns:a16="http://schemas.microsoft.com/office/drawing/2014/main" id="{888A79FC-6F16-41D9-9330-3DFAD56E9FE7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708" name="Text Box 180">
          <a:extLst>
            <a:ext uri="{FF2B5EF4-FFF2-40B4-BE49-F238E27FC236}">
              <a16:creationId xmlns:a16="http://schemas.microsoft.com/office/drawing/2014/main" id="{DE905C96-0F1C-479A-9FBD-E41A6BFB8F79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709" name="Text Box 181">
          <a:extLst>
            <a:ext uri="{FF2B5EF4-FFF2-40B4-BE49-F238E27FC236}">
              <a16:creationId xmlns:a16="http://schemas.microsoft.com/office/drawing/2014/main" id="{B5C3D049-6F93-4232-80B9-A5443DC72271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710" name="Text Box 182">
          <a:extLst>
            <a:ext uri="{FF2B5EF4-FFF2-40B4-BE49-F238E27FC236}">
              <a16:creationId xmlns:a16="http://schemas.microsoft.com/office/drawing/2014/main" id="{10946AFD-189C-4865-9725-B382EFD18B92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711" name="Text Box 183">
          <a:extLst>
            <a:ext uri="{FF2B5EF4-FFF2-40B4-BE49-F238E27FC236}">
              <a16:creationId xmlns:a16="http://schemas.microsoft.com/office/drawing/2014/main" id="{16078EDC-CA3C-42EC-978A-A8748DEDFC63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712" name="Text Box 184">
          <a:extLst>
            <a:ext uri="{FF2B5EF4-FFF2-40B4-BE49-F238E27FC236}">
              <a16:creationId xmlns:a16="http://schemas.microsoft.com/office/drawing/2014/main" id="{39F24242-F076-42A4-9628-1E2606EABD74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713" name="Text Box 185">
          <a:extLst>
            <a:ext uri="{FF2B5EF4-FFF2-40B4-BE49-F238E27FC236}">
              <a16:creationId xmlns:a16="http://schemas.microsoft.com/office/drawing/2014/main" id="{8BC36468-7EAA-46EC-AB57-5545D28F6A73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14" name="Text Box 186">
          <a:extLst>
            <a:ext uri="{FF2B5EF4-FFF2-40B4-BE49-F238E27FC236}">
              <a16:creationId xmlns:a16="http://schemas.microsoft.com/office/drawing/2014/main" id="{12724EC7-72A7-4D01-AE4E-975760201559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15" name="Text Box 187">
          <a:extLst>
            <a:ext uri="{FF2B5EF4-FFF2-40B4-BE49-F238E27FC236}">
              <a16:creationId xmlns:a16="http://schemas.microsoft.com/office/drawing/2014/main" id="{2006F36E-3B65-437A-8B93-D508BE4E65E8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187</xdr:row>
      <xdr:rowOff>0</xdr:rowOff>
    </xdr:from>
    <xdr:ext cx="76200" cy="254577"/>
    <xdr:sp macro="" textlink="">
      <xdr:nvSpPr>
        <xdr:cNvPr id="3716" name="Text Box 188">
          <a:extLst>
            <a:ext uri="{FF2B5EF4-FFF2-40B4-BE49-F238E27FC236}">
              <a16:creationId xmlns:a16="http://schemas.microsoft.com/office/drawing/2014/main" id="{16F9FD6E-983A-4A8B-8C1C-842D99B08850}"/>
            </a:ext>
          </a:extLst>
        </xdr:cNvPr>
        <xdr:cNvSpPr txBox="1">
          <a:spLocks noChangeArrowheads="1"/>
        </xdr:cNvSpPr>
      </xdr:nvSpPr>
      <xdr:spPr bwMode="auto">
        <a:xfrm>
          <a:off x="1541318" y="17111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717" name="Text Box 189">
          <a:extLst>
            <a:ext uri="{FF2B5EF4-FFF2-40B4-BE49-F238E27FC236}">
              <a16:creationId xmlns:a16="http://schemas.microsoft.com/office/drawing/2014/main" id="{31390086-BE73-45DC-AD4F-BC069C3A52CC}"/>
            </a:ext>
          </a:extLst>
        </xdr:cNvPr>
        <xdr:cNvSpPr txBox="1">
          <a:spLocks noChangeArrowheads="1"/>
        </xdr:cNvSpPr>
      </xdr:nvSpPr>
      <xdr:spPr bwMode="auto">
        <a:xfrm>
          <a:off x="1541318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4577"/>
    <xdr:sp macro="" textlink="">
      <xdr:nvSpPr>
        <xdr:cNvPr id="3718" name="Text Box 190">
          <a:extLst>
            <a:ext uri="{FF2B5EF4-FFF2-40B4-BE49-F238E27FC236}">
              <a16:creationId xmlns:a16="http://schemas.microsoft.com/office/drawing/2014/main" id="{0905D871-0914-474B-923F-D972FA620B52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4577"/>
    <xdr:sp macro="" textlink="">
      <xdr:nvSpPr>
        <xdr:cNvPr id="3719" name="Text Box 191">
          <a:extLst>
            <a:ext uri="{FF2B5EF4-FFF2-40B4-BE49-F238E27FC236}">
              <a16:creationId xmlns:a16="http://schemas.microsoft.com/office/drawing/2014/main" id="{D2D66813-E28C-4537-B068-BD495E6935B7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45918"/>
    <xdr:sp macro="" textlink="">
      <xdr:nvSpPr>
        <xdr:cNvPr id="3720" name="Text Box 192">
          <a:extLst>
            <a:ext uri="{FF2B5EF4-FFF2-40B4-BE49-F238E27FC236}">
              <a16:creationId xmlns:a16="http://schemas.microsoft.com/office/drawing/2014/main" id="{CAB1F67D-B111-4A7F-AB55-DAF19A6BD438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4577"/>
    <xdr:sp macro="" textlink="">
      <xdr:nvSpPr>
        <xdr:cNvPr id="3721" name="Text Box 193">
          <a:extLst>
            <a:ext uri="{FF2B5EF4-FFF2-40B4-BE49-F238E27FC236}">
              <a16:creationId xmlns:a16="http://schemas.microsoft.com/office/drawing/2014/main" id="{D17296A7-E957-4A5B-89A3-0DD591420F69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4578"/>
    <xdr:sp macro="" textlink="">
      <xdr:nvSpPr>
        <xdr:cNvPr id="3722" name="Text Box 194">
          <a:extLst>
            <a:ext uri="{FF2B5EF4-FFF2-40B4-BE49-F238E27FC236}">
              <a16:creationId xmlns:a16="http://schemas.microsoft.com/office/drawing/2014/main" id="{3C4DA7F3-DE2F-4F6D-842A-27EAC25786D8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4577"/>
    <xdr:sp macro="" textlink="">
      <xdr:nvSpPr>
        <xdr:cNvPr id="3723" name="Text Box 195">
          <a:extLst>
            <a:ext uri="{FF2B5EF4-FFF2-40B4-BE49-F238E27FC236}">
              <a16:creationId xmlns:a16="http://schemas.microsoft.com/office/drawing/2014/main" id="{F92E7165-8A28-48AE-8EBE-96E80918966D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4578"/>
    <xdr:sp macro="" textlink="">
      <xdr:nvSpPr>
        <xdr:cNvPr id="3724" name="Text Box 196">
          <a:extLst>
            <a:ext uri="{FF2B5EF4-FFF2-40B4-BE49-F238E27FC236}">
              <a16:creationId xmlns:a16="http://schemas.microsoft.com/office/drawing/2014/main" id="{92B035C4-F82B-49C4-97DE-FF5167E136C0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4577"/>
    <xdr:sp macro="" textlink="">
      <xdr:nvSpPr>
        <xdr:cNvPr id="3725" name="Text Box 197">
          <a:extLst>
            <a:ext uri="{FF2B5EF4-FFF2-40B4-BE49-F238E27FC236}">
              <a16:creationId xmlns:a16="http://schemas.microsoft.com/office/drawing/2014/main" id="{08AAEE3F-85F3-4CB6-8022-922BAC835C21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4578"/>
    <xdr:sp macro="" textlink="">
      <xdr:nvSpPr>
        <xdr:cNvPr id="3726" name="Text Box 198">
          <a:extLst>
            <a:ext uri="{FF2B5EF4-FFF2-40B4-BE49-F238E27FC236}">
              <a16:creationId xmlns:a16="http://schemas.microsoft.com/office/drawing/2014/main" id="{CD96D525-CF53-4A45-92F8-862B31D67E3C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4577"/>
    <xdr:sp macro="" textlink="">
      <xdr:nvSpPr>
        <xdr:cNvPr id="3727" name="Text Box 199">
          <a:extLst>
            <a:ext uri="{FF2B5EF4-FFF2-40B4-BE49-F238E27FC236}">
              <a16:creationId xmlns:a16="http://schemas.microsoft.com/office/drawing/2014/main" id="{B962C9F0-E791-40E7-81C4-84239FFD9B52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54577"/>
    <xdr:sp macro="" textlink="">
      <xdr:nvSpPr>
        <xdr:cNvPr id="3728" name="Text Box 200">
          <a:extLst>
            <a:ext uri="{FF2B5EF4-FFF2-40B4-BE49-F238E27FC236}">
              <a16:creationId xmlns:a16="http://schemas.microsoft.com/office/drawing/2014/main" id="{7DCEEC5C-5C2C-494F-8DC7-0D6B1B7F9671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729" name="Text Box 201">
          <a:extLst>
            <a:ext uri="{FF2B5EF4-FFF2-40B4-BE49-F238E27FC236}">
              <a16:creationId xmlns:a16="http://schemas.microsoft.com/office/drawing/2014/main" id="{989295BC-86F9-4CAB-B1C8-66929344548D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730" name="Text Box 202">
          <a:extLst>
            <a:ext uri="{FF2B5EF4-FFF2-40B4-BE49-F238E27FC236}">
              <a16:creationId xmlns:a16="http://schemas.microsoft.com/office/drawing/2014/main" id="{7E883542-0164-4F25-B24B-C43D097D830F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417</xdr:row>
      <xdr:rowOff>0</xdr:rowOff>
    </xdr:from>
    <xdr:ext cx="76200" cy="254577"/>
    <xdr:sp macro="" textlink="">
      <xdr:nvSpPr>
        <xdr:cNvPr id="3731" name="Text Box 203">
          <a:extLst>
            <a:ext uri="{FF2B5EF4-FFF2-40B4-BE49-F238E27FC236}">
              <a16:creationId xmlns:a16="http://schemas.microsoft.com/office/drawing/2014/main" id="{4D840C6B-C462-41F6-B6C7-15569BE1369E}"/>
            </a:ext>
          </a:extLst>
        </xdr:cNvPr>
        <xdr:cNvSpPr txBox="1">
          <a:spLocks noChangeArrowheads="1"/>
        </xdr:cNvSpPr>
      </xdr:nvSpPr>
      <xdr:spPr bwMode="auto">
        <a:xfrm>
          <a:off x="1541318" y="228868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479</xdr:row>
      <xdr:rowOff>0</xdr:rowOff>
    </xdr:from>
    <xdr:ext cx="76200" cy="238298"/>
    <xdr:sp macro="" textlink="">
      <xdr:nvSpPr>
        <xdr:cNvPr id="3732" name="Text Box 204">
          <a:extLst>
            <a:ext uri="{FF2B5EF4-FFF2-40B4-BE49-F238E27FC236}">
              <a16:creationId xmlns:a16="http://schemas.microsoft.com/office/drawing/2014/main" id="{A3D102EB-73FB-48E0-96A5-BFF12AEA4511}"/>
            </a:ext>
          </a:extLst>
        </xdr:cNvPr>
        <xdr:cNvSpPr txBox="1">
          <a:spLocks noChangeArrowheads="1"/>
        </xdr:cNvSpPr>
      </xdr:nvSpPr>
      <xdr:spPr bwMode="auto">
        <a:xfrm>
          <a:off x="1541318" y="24443747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76200" cy="254577"/>
    <xdr:sp macro="" textlink="">
      <xdr:nvSpPr>
        <xdr:cNvPr id="3733" name="Text Box 205">
          <a:extLst>
            <a:ext uri="{FF2B5EF4-FFF2-40B4-BE49-F238E27FC236}">
              <a16:creationId xmlns:a16="http://schemas.microsoft.com/office/drawing/2014/main" id="{47D882E9-0E25-48AB-87BD-1624F24C9DA1}"/>
            </a:ext>
          </a:extLst>
        </xdr:cNvPr>
        <xdr:cNvSpPr txBox="1">
          <a:spLocks noChangeArrowheads="1"/>
        </xdr:cNvSpPr>
      </xdr:nvSpPr>
      <xdr:spPr bwMode="auto">
        <a:xfrm>
          <a:off x="1541318" y="14348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734" name="Text Box 206">
          <a:extLst>
            <a:ext uri="{FF2B5EF4-FFF2-40B4-BE49-F238E27FC236}">
              <a16:creationId xmlns:a16="http://schemas.microsoft.com/office/drawing/2014/main" id="{6E78CD21-9F67-482B-A849-4E646F14706B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735" name="Text Box 207">
          <a:extLst>
            <a:ext uri="{FF2B5EF4-FFF2-40B4-BE49-F238E27FC236}">
              <a16:creationId xmlns:a16="http://schemas.microsoft.com/office/drawing/2014/main" id="{9AD7ED09-53FE-4EB4-90B7-DF573580D35E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736" name="Text Box 208">
          <a:extLst>
            <a:ext uri="{FF2B5EF4-FFF2-40B4-BE49-F238E27FC236}">
              <a16:creationId xmlns:a16="http://schemas.microsoft.com/office/drawing/2014/main" id="{8D31C638-0669-453B-85C2-1D2419F1D4A7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737" name="Text Box 209">
          <a:extLst>
            <a:ext uri="{FF2B5EF4-FFF2-40B4-BE49-F238E27FC236}">
              <a16:creationId xmlns:a16="http://schemas.microsoft.com/office/drawing/2014/main" id="{FFE3D494-82F5-4B6A-812A-621C849B1836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738" name="Text Box 210">
          <a:extLst>
            <a:ext uri="{FF2B5EF4-FFF2-40B4-BE49-F238E27FC236}">
              <a16:creationId xmlns:a16="http://schemas.microsoft.com/office/drawing/2014/main" id="{A512E994-13CB-4496-8509-C6A65ECEBB2F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739" name="Text Box 211">
          <a:extLst>
            <a:ext uri="{FF2B5EF4-FFF2-40B4-BE49-F238E27FC236}">
              <a16:creationId xmlns:a16="http://schemas.microsoft.com/office/drawing/2014/main" id="{06DD63F4-7EF4-4B52-A6EF-417A398EE785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740" name="Text Box 212">
          <a:extLst>
            <a:ext uri="{FF2B5EF4-FFF2-40B4-BE49-F238E27FC236}">
              <a16:creationId xmlns:a16="http://schemas.microsoft.com/office/drawing/2014/main" id="{25FD865B-C09B-4CB7-974E-E576FBF1457B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741" name="Text Box 213">
          <a:extLst>
            <a:ext uri="{FF2B5EF4-FFF2-40B4-BE49-F238E27FC236}">
              <a16:creationId xmlns:a16="http://schemas.microsoft.com/office/drawing/2014/main" id="{D3588F8F-6A3A-4129-A2A3-683FED9D549E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742" name="Text Box 214">
          <a:extLst>
            <a:ext uri="{FF2B5EF4-FFF2-40B4-BE49-F238E27FC236}">
              <a16:creationId xmlns:a16="http://schemas.microsoft.com/office/drawing/2014/main" id="{674D50B2-36E2-4370-B7C6-CC102EA35E1A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743" name="Text Box 215">
          <a:extLst>
            <a:ext uri="{FF2B5EF4-FFF2-40B4-BE49-F238E27FC236}">
              <a16:creationId xmlns:a16="http://schemas.microsoft.com/office/drawing/2014/main" id="{6B6BCF4E-03D6-42B3-B4D4-FC4DE46E177D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744" name="Text Box 216">
          <a:extLst>
            <a:ext uri="{FF2B5EF4-FFF2-40B4-BE49-F238E27FC236}">
              <a16:creationId xmlns:a16="http://schemas.microsoft.com/office/drawing/2014/main" id="{90A1CE26-DE76-40CB-A79D-800DE6E98F54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45" name="Text Box 217">
          <a:extLst>
            <a:ext uri="{FF2B5EF4-FFF2-40B4-BE49-F238E27FC236}">
              <a16:creationId xmlns:a16="http://schemas.microsoft.com/office/drawing/2014/main" id="{EC05F2E3-D43F-4734-9612-37A526A8E7AA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185</xdr:row>
      <xdr:rowOff>0</xdr:rowOff>
    </xdr:from>
    <xdr:ext cx="76200" cy="254577"/>
    <xdr:sp macro="" textlink="">
      <xdr:nvSpPr>
        <xdr:cNvPr id="3746" name="Text Box 218">
          <a:extLst>
            <a:ext uri="{FF2B5EF4-FFF2-40B4-BE49-F238E27FC236}">
              <a16:creationId xmlns:a16="http://schemas.microsoft.com/office/drawing/2014/main" id="{549A5F77-31EE-4CB5-AB81-F1F8CA8A3258}"/>
            </a:ext>
          </a:extLst>
        </xdr:cNvPr>
        <xdr:cNvSpPr txBox="1">
          <a:spLocks noChangeArrowheads="1"/>
        </xdr:cNvSpPr>
      </xdr:nvSpPr>
      <xdr:spPr bwMode="auto">
        <a:xfrm>
          <a:off x="1541318" y="170610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4578"/>
    <xdr:sp macro="" textlink="">
      <xdr:nvSpPr>
        <xdr:cNvPr id="3747" name="Text Box 219">
          <a:extLst>
            <a:ext uri="{FF2B5EF4-FFF2-40B4-BE49-F238E27FC236}">
              <a16:creationId xmlns:a16="http://schemas.microsoft.com/office/drawing/2014/main" id="{C684297E-7E1C-4CCD-BA80-218AA70D5354}"/>
            </a:ext>
          </a:extLst>
        </xdr:cNvPr>
        <xdr:cNvSpPr txBox="1">
          <a:spLocks noChangeArrowheads="1"/>
        </xdr:cNvSpPr>
      </xdr:nvSpPr>
      <xdr:spPr bwMode="auto">
        <a:xfrm>
          <a:off x="1541318" y="1947169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374</xdr:row>
      <xdr:rowOff>0</xdr:rowOff>
    </xdr:from>
    <xdr:ext cx="76200" cy="254577"/>
    <xdr:sp macro="" textlink="">
      <xdr:nvSpPr>
        <xdr:cNvPr id="3748" name="Text Box 220">
          <a:extLst>
            <a:ext uri="{FF2B5EF4-FFF2-40B4-BE49-F238E27FC236}">
              <a16:creationId xmlns:a16="http://schemas.microsoft.com/office/drawing/2014/main" id="{FA704568-45CD-4CEB-A4BA-8E59E9568EBF}"/>
            </a:ext>
          </a:extLst>
        </xdr:cNvPr>
        <xdr:cNvSpPr txBox="1">
          <a:spLocks noChangeArrowheads="1"/>
        </xdr:cNvSpPr>
      </xdr:nvSpPr>
      <xdr:spPr bwMode="auto">
        <a:xfrm>
          <a:off x="1541318" y="218070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4577"/>
    <xdr:sp macro="" textlink="">
      <xdr:nvSpPr>
        <xdr:cNvPr id="3749" name="Text Box 221">
          <a:extLst>
            <a:ext uri="{FF2B5EF4-FFF2-40B4-BE49-F238E27FC236}">
              <a16:creationId xmlns:a16="http://schemas.microsoft.com/office/drawing/2014/main" id="{491D0F60-88A6-4EF2-9EE6-4FDA5B576249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45918"/>
    <xdr:sp macro="" textlink="">
      <xdr:nvSpPr>
        <xdr:cNvPr id="3750" name="Text Box 223">
          <a:extLst>
            <a:ext uri="{FF2B5EF4-FFF2-40B4-BE49-F238E27FC236}">
              <a16:creationId xmlns:a16="http://schemas.microsoft.com/office/drawing/2014/main" id="{43F4E0A1-0045-4FB7-BB22-971FB4C8CAB3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4577"/>
    <xdr:sp macro="" textlink="">
      <xdr:nvSpPr>
        <xdr:cNvPr id="3751" name="Text Box 224">
          <a:extLst>
            <a:ext uri="{FF2B5EF4-FFF2-40B4-BE49-F238E27FC236}">
              <a16:creationId xmlns:a16="http://schemas.microsoft.com/office/drawing/2014/main" id="{79BEB8BD-346D-4FA5-B07D-4A71A1B76A3A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4578"/>
    <xdr:sp macro="" textlink="">
      <xdr:nvSpPr>
        <xdr:cNvPr id="3752" name="Text Box 225">
          <a:extLst>
            <a:ext uri="{FF2B5EF4-FFF2-40B4-BE49-F238E27FC236}">
              <a16:creationId xmlns:a16="http://schemas.microsoft.com/office/drawing/2014/main" id="{3934E01A-658A-4047-A68E-53399A8E47D8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4577"/>
    <xdr:sp macro="" textlink="">
      <xdr:nvSpPr>
        <xdr:cNvPr id="3753" name="Text Box 226">
          <a:extLst>
            <a:ext uri="{FF2B5EF4-FFF2-40B4-BE49-F238E27FC236}">
              <a16:creationId xmlns:a16="http://schemas.microsoft.com/office/drawing/2014/main" id="{87AF8E50-1DC9-4F51-B8AA-C047ADC63569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4578"/>
    <xdr:sp macro="" textlink="">
      <xdr:nvSpPr>
        <xdr:cNvPr id="3754" name="Text Box 227">
          <a:extLst>
            <a:ext uri="{FF2B5EF4-FFF2-40B4-BE49-F238E27FC236}">
              <a16:creationId xmlns:a16="http://schemas.microsoft.com/office/drawing/2014/main" id="{B28D45A6-EE70-4C4F-B1CA-215EFE90A870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4577"/>
    <xdr:sp macro="" textlink="">
      <xdr:nvSpPr>
        <xdr:cNvPr id="3755" name="Text Box 228">
          <a:extLst>
            <a:ext uri="{FF2B5EF4-FFF2-40B4-BE49-F238E27FC236}">
              <a16:creationId xmlns:a16="http://schemas.microsoft.com/office/drawing/2014/main" id="{C10F657E-9C99-4328-89F1-A272E597E75A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4578"/>
    <xdr:sp macro="" textlink="">
      <xdr:nvSpPr>
        <xdr:cNvPr id="3756" name="Text Box 229">
          <a:extLst>
            <a:ext uri="{FF2B5EF4-FFF2-40B4-BE49-F238E27FC236}">
              <a16:creationId xmlns:a16="http://schemas.microsoft.com/office/drawing/2014/main" id="{5146D669-9DFF-4166-B065-CFEE8B5D6868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4577"/>
    <xdr:sp macro="" textlink="">
      <xdr:nvSpPr>
        <xdr:cNvPr id="3757" name="Text Box 230">
          <a:extLst>
            <a:ext uri="{FF2B5EF4-FFF2-40B4-BE49-F238E27FC236}">
              <a16:creationId xmlns:a16="http://schemas.microsoft.com/office/drawing/2014/main" id="{C17A2F0B-6909-440F-B9BB-1B476A0AA5F3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54577"/>
    <xdr:sp macro="" textlink="">
      <xdr:nvSpPr>
        <xdr:cNvPr id="3758" name="Text Box 231">
          <a:extLst>
            <a:ext uri="{FF2B5EF4-FFF2-40B4-BE49-F238E27FC236}">
              <a16:creationId xmlns:a16="http://schemas.microsoft.com/office/drawing/2014/main" id="{3C4D1F49-65F6-4C8E-8558-95F58F1C2EBF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759" name="Text Box 232">
          <a:extLst>
            <a:ext uri="{FF2B5EF4-FFF2-40B4-BE49-F238E27FC236}">
              <a16:creationId xmlns:a16="http://schemas.microsoft.com/office/drawing/2014/main" id="{4B341020-35DD-43CF-BD07-97DFD3592763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415</xdr:row>
      <xdr:rowOff>0</xdr:rowOff>
    </xdr:from>
    <xdr:ext cx="76200" cy="254578"/>
    <xdr:sp macro="" textlink="">
      <xdr:nvSpPr>
        <xdr:cNvPr id="3760" name="Text Box 233">
          <a:extLst>
            <a:ext uri="{FF2B5EF4-FFF2-40B4-BE49-F238E27FC236}">
              <a16:creationId xmlns:a16="http://schemas.microsoft.com/office/drawing/2014/main" id="{7DEF8C63-6577-4412-B9AE-A2009880A1F3}"/>
            </a:ext>
          </a:extLst>
        </xdr:cNvPr>
        <xdr:cNvSpPr txBox="1">
          <a:spLocks noChangeArrowheads="1"/>
        </xdr:cNvSpPr>
      </xdr:nvSpPr>
      <xdr:spPr bwMode="auto">
        <a:xfrm>
          <a:off x="1541318" y="22836620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477</xdr:row>
      <xdr:rowOff>0</xdr:rowOff>
    </xdr:from>
    <xdr:ext cx="76200" cy="238298"/>
    <xdr:sp macro="" textlink="">
      <xdr:nvSpPr>
        <xdr:cNvPr id="3761" name="Text Box 234">
          <a:extLst>
            <a:ext uri="{FF2B5EF4-FFF2-40B4-BE49-F238E27FC236}">
              <a16:creationId xmlns:a16="http://schemas.microsoft.com/office/drawing/2014/main" id="{6FCCC115-5C5D-46B3-B4C9-B994C365B652}"/>
            </a:ext>
          </a:extLst>
        </xdr:cNvPr>
        <xdr:cNvSpPr txBox="1">
          <a:spLocks noChangeArrowheads="1"/>
        </xdr:cNvSpPr>
      </xdr:nvSpPr>
      <xdr:spPr bwMode="auto">
        <a:xfrm>
          <a:off x="1541318" y="24393525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4578"/>
    <xdr:sp macro="" textlink="">
      <xdr:nvSpPr>
        <xdr:cNvPr id="3762" name="Text Box 235">
          <a:extLst>
            <a:ext uri="{FF2B5EF4-FFF2-40B4-BE49-F238E27FC236}">
              <a16:creationId xmlns:a16="http://schemas.microsoft.com/office/drawing/2014/main" id="{D8A9F404-4703-4B42-AE47-D1C1C9142022}"/>
            </a:ext>
          </a:extLst>
        </xdr:cNvPr>
        <xdr:cNvSpPr txBox="1">
          <a:spLocks noChangeArrowheads="1"/>
        </xdr:cNvSpPr>
      </xdr:nvSpPr>
      <xdr:spPr bwMode="auto">
        <a:xfrm>
          <a:off x="1541318" y="143740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763" name="Text Box 236">
          <a:extLst>
            <a:ext uri="{FF2B5EF4-FFF2-40B4-BE49-F238E27FC236}">
              <a16:creationId xmlns:a16="http://schemas.microsoft.com/office/drawing/2014/main" id="{A23D2587-A576-4E56-9181-B78A62C03123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764" name="Text Box 237">
          <a:extLst>
            <a:ext uri="{FF2B5EF4-FFF2-40B4-BE49-F238E27FC236}">
              <a16:creationId xmlns:a16="http://schemas.microsoft.com/office/drawing/2014/main" id="{7FEA0A6C-A045-48F6-BEDE-5521A58ACEDD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765" name="Text Box 238">
          <a:extLst>
            <a:ext uri="{FF2B5EF4-FFF2-40B4-BE49-F238E27FC236}">
              <a16:creationId xmlns:a16="http://schemas.microsoft.com/office/drawing/2014/main" id="{A9ECE4C8-9F10-4419-AD50-E1779E8A8A28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766" name="Text Box 239">
          <a:extLst>
            <a:ext uri="{FF2B5EF4-FFF2-40B4-BE49-F238E27FC236}">
              <a16:creationId xmlns:a16="http://schemas.microsoft.com/office/drawing/2014/main" id="{FB7E7638-C4AD-46BC-A9C1-37BF6E0F5F0E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767" name="Text Box 240">
          <a:extLst>
            <a:ext uri="{FF2B5EF4-FFF2-40B4-BE49-F238E27FC236}">
              <a16:creationId xmlns:a16="http://schemas.microsoft.com/office/drawing/2014/main" id="{3202FB63-5CE1-4B15-839B-8675AA883C48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768" name="Text Box 241">
          <a:extLst>
            <a:ext uri="{FF2B5EF4-FFF2-40B4-BE49-F238E27FC236}">
              <a16:creationId xmlns:a16="http://schemas.microsoft.com/office/drawing/2014/main" id="{31085C72-40EC-40A3-8A7C-C35DAEBAE941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769" name="Text Box 242">
          <a:extLst>
            <a:ext uri="{FF2B5EF4-FFF2-40B4-BE49-F238E27FC236}">
              <a16:creationId xmlns:a16="http://schemas.microsoft.com/office/drawing/2014/main" id="{8E4F9FE0-9B7A-4ADE-B6BF-29EEE18BE78F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770" name="Text Box 243">
          <a:extLst>
            <a:ext uri="{FF2B5EF4-FFF2-40B4-BE49-F238E27FC236}">
              <a16:creationId xmlns:a16="http://schemas.microsoft.com/office/drawing/2014/main" id="{C6A35EF4-C133-40D1-A5AC-84397A0926AA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771" name="Text Box 244">
          <a:extLst>
            <a:ext uri="{FF2B5EF4-FFF2-40B4-BE49-F238E27FC236}">
              <a16:creationId xmlns:a16="http://schemas.microsoft.com/office/drawing/2014/main" id="{820F856D-81FD-491B-841E-FC7C85DEA3FF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772" name="Text Box 245">
          <a:extLst>
            <a:ext uri="{FF2B5EF4-FFF2-40B4-BE49-F238E27FC236}">
              <a16:creationId xmlns:a16="http://schemas.microsoft.com/office/drawing/2014/main" id="{D0E654E9-2D47-4634-A0F9-6D8640B7693A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773" name="Text Box 246">
          <a:extLst>
            <a:ext uri="{FF2B5EF4-FFF2-40B4-BE49-F238E27FC236}">
              <a16:creationId xmlns:a16="http://schemas.microsoft.com/office/drawing/2014/main" id="{16532BEF-AE42-4E34-BE32-2F7A4B7A042D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8659</xdr:rowOff>
    </xdr:from>
    <xdr:ext cx="76200" cy="254577"/>
    <xdr:sp macro="" textlink="">
      <xdr:nvSpPr>
        <xdr:cNvPr id="3774" name="Text Box 247">
          <a:extLst>
            <a:ext uri="{FF2B5EF4-FFF2-40B4-BE49-F238E27FC236}">
              <a16:creationId xmlns:a16="http://schemas.microsoft.com/office/drawing/2014/main" id="{7A5C3C01-E55E-424B-A4D2-CBE56EFF288E}"/>
            </a:ext>
          </a:extLst>
        </xdr:cNvPr>
        <xdr:cNvSpPr txBox="1">
          <a:spLocks noChangeArrowheads="1"/>
        </xdr:cNvSpPr>
      </xdr:nvSpPr>
      <xdr:spPr bwMode="auto">
        <a:xfrm>
          <a:off x="1567295" y="146762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775" name="Text Box 248">
          <a:extLst>
            <a:ext uri="{FF2B5EF4-FFF2-40B4-BE49-F238E27FC236}">
              <a16:creationId xmlns:a16="http://schemas.microsoft.com/office/drawing/2014/main" id="{F6C1EAE0-C2B2-4D75-BDE9-786F664FBF9B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776" name="Text Box 249">
          <a:extLst>
            <a:ext uri="{FF2B5EF4-FFF2-40B4-BE49-F238E27FC236}">
              <a16:creationId xmlns:a16="http://schemas.microsoft.com/office/drawing/2014/main" id="{A7D42DFB-E584-402F-8ABF-06EB3723C740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777" name="Text Box 250">
          <a:extLst>
            <a:ext uri="{FF2B5EF4-FFF2-40B4-BE49-F238E27FC236}">
              <a16:creationId xmlns:a16="http://schemas.microsoft.com/office/drawing/2014/main" id="{4C773D14-EFCB-4AD2-923A-088DD4A4A775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778" name="Text Box 251">
          <a:extLst>
            <a:ext uri="{FF2B5EF4-FFF2-40B4-BE49-F238E27FC236}">
              <a16:creationId xmlns:a16="http://schemas.microsoft.com/office/drawing/2014/main" id="{C028F9E9-83F1-4DAA-8A11-039C3801D111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779" name="Text Box 252">
          <a:extLst>
            <a:ext uri="{FF2B5EF4-FFF2-40B4-BE49-F238E27FC236}">
              <a16:creationId xmlns:a16="http://schemas.microsoft.com/office/drawing/2014/main" id="{66A1A00D-0FF4-4D55-97B3-E7E9E297E037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780" name="Text Box 253">
          <a:extLst>
            <a:ext uri="{FF2B5EF4-FFF2-40B4-BE49-F238E27FC236}">
              <a16:creationId xmlns:a16="http://schemas.microsoft.com/office/drawing/2014/main" id="{6C58DB10-B26D-48FE-877C-410DC32859DA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781" name="Text Box 254">
          <a:extLst>
            <a:ext uri="{FF2B5EF4-FFF2-40B4-BE49-F238E27FC236}">
              <a16:creationId xmlns:a16="http://schemas.microsoft.com/office/drawing/2014/main" id="{5962A309-0E4D-4E5F-B186-5DBF95EE203D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782" name="Text Box 255">
          <a:extLst>
            <a:ext uri="{FF2B5EF4-FFF2-40B4-BE49-F238E27FC236}">
              <a16:creationId xmlns:a16="http://schemas.microsoft.com/office/drawing/2014/main" id="{9BBC8AD3-AD36-4C50-8434-BC19B46A42F3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783" name="Text Box 256">
          <a:extLst>
            <a:ext uri="{FF2B5EF4-FFF2-40B4-BE49-F238E27FC236}">
              <a16:creationId xmlns:a16="http://schemas.microsoft.com/office/drawing/2014/main" id="{7AB21100-3637-4E00-9FD7-8BA17B99E8EC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784" name="Text Box 257">
          <a:extLst>
            <a:ext uri="{FF2B5EF4-FFF2-40B4-BE49-F238E27FC236}">
              <a16:creationId xmlns:a16="http://schemas.microsoft.com/office/drawing/2014/main" id="{C7D0F9CB-FDF9-451A-AB1B-F49FDF2B5245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85" name="Text Box 258">
          <a:extLst>
            <a:ext uri="{FF2B5EF4-FFF2-40B4-BE49-F238E27FC236}">
              <a16:creationId xmlns:a16="http://schemas.microsoft.com/office/drawing/2014/main" id="{DB7FB3AE-8555-438A-A44D-AE55EDE390F8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86" name="Text Box 259">
          <a:extLst>
            <a:ext uri="{FF2B5EF4-FFF2-40B4-BE49-F238E27FC236}">
              <a16:creationId xmlns:a16="http://schemas.microsoft.com/office/drawing/2014/main" id="{EC1D8B67-94DA-48EF-A717-D2823C731446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373</xdr:row>
      <xdr:rowOff>0</xdr:rowOff>
    </xdr:from>
    <xdr:ext cx="76200" cy="254578"/>
    <xdr:sp macro="" textlink="">
      <xdr:nvSpPr>
        <xdr:cNvPr id="3787" name="Text Box 260">
          <a:extLst>
            <a:ext uri="{FF2B5EF4-FFF2-40B4-BE49-F238E27FC236}">
              <a16:creationId xmlns:a16="http://schemas.microsoft.com/office/drawing/2014/main" id="{6E6BB6C6-753D-43A2-B255-CB062A155D2F}"/>
            </a:ext>
          </a:extLst>
        </xdr:cNvPr>
        <xdr:cNvSpPr txBox="1">
          <a:spLocks noChangeArrowheads="1"/>
        </xdr:cNvSpPr>
      </xdr:nvSpPr>
      <xdr:spPr bwMode="auto">
        <a:xfrm>
          <a:off x="1541318" y="217819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4578"/>
    <xdr:sp macro="" textlink="">
      <xdr:nvSpPr>
        <xdr:cNvPr id="3788" name="Text Box 261">
          <a:extLst>
            <a:ext uri="{FF2B5EF4-FFF2-40B4-BE49-F238E27FC236}">
              <a16:creationId xmlns:a16="http://schemas.microsoft.com/office/drawing/2014/main" id="{A793E41A-705D-47B9-819B-871B08419607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4578"/>
    <xdr:sp macro="" textlink="">
      <xdr:nvSpPr>
        <xdr:cNvPr id="3789" name="Text Box 262">
          <a:extLst>
            <a:ext uri="{FF2B5EF4-FFF2-40B4-BE49-F238E27FC236}">
              <a16:creationId xmlns:a16="http://schemas.microsoft.com/office/drawing/2014/main" id="{EA5314BD-B33A-4145-8143-F2DE0B2DF15B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4577"/>
    <xdr:sp macro="" textlink="">
      <xdr:nvSpPr>
        <xdr:cNvPr id="3790" name="Text Box 263">
          <a:extLst>
            <a:ext uri="{FF2B5EF4-FFF2-40B4-BE49-F238E27FC236}">
              <a16:creationId xmlns:a16="http://schemas.microsoft.com/office/drawing/2014/main" id="{20279C9A-957E-402F-B63E-F22EAE4C2ABD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45918"/>
    <xdr:sp macro="" textlink="">
      <xdr:nvSpPr>
        <xdr:cNvPr id="3791" name="Text Box 265">
          <a:extLst>
            <a:ext uri="{FF2B5EF4-FFF2-40B4-BE49-F238E27FC236}">
              <a16:creationId xmlns:a16="http://schemas.microsoft.com/office/drawing/2014/main" id="{6F1FE9C6-D3CA-4919-9BCD-011F91A8D344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45918"/>
    <xdr:sp macro="" textlink="">
      <xdr:nvSpPr>
        <xdr:cNvPr id="3792" name="Text Box 266">
          <a:extLst>
            <a:ext uri="{FF2B5EF4-FFF2-40B4-BE49-F238E27FC236}">
              <a16:creationId xmlns:a16="http://schemas.microsoft.com/office/drawing/2014/main" id="{A4BDD75E-64E2-4654-809D-4BD0B016AC69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4578"/>
    <xdr:sp macro="" textlink="">
      <xdr:nvSpPr>
        <xdr:cNvPr id="3793" name="Text Box 267">
          <a:extLst>
            <a:ext uri="{FF2B5EF4-FFF2-40B4-BE49-F238E27FC236}">
              <a16:creationId xmlns:a16="http://schemas.microsoft.com/office/drawing/2014/main" id="{9F88B4BD-12F4-4D0F-ACBD-DA0351056171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4578"/>
    <xdr:sp macro="" textlink="">
      <xdr:nvSpPr>
        <xdr:cNvPr id="3794" name="Text Box 268">
          <a:extLst>
            <a:ext uri="{FF2B5EF4-FFF2-40B4-BE49-F238E27FC236}">
              <a16:creationId xmlns:a16="http://schemas.microsoft.com/office/drawing/2014/main" id="{1C2F7E3D-9A74-4954-82E1-56029948D6A2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4577"/>
    <xdr:sp macro="" textlink="">
      <xdr:nvSpPr>
        <xdr:cNvPr id="3795" name="Text Box 269">
          <a:extLst>
            <a:ext uri="{FF2B5EF4-FFF2-40B4-BE49-F238E27FC236}">
              <a16:creationId xmlns:a16="http://schemas.microsoft.com/office/drawing/2014/main" id="{7E5C3F41-3BB4-4894-BB3C-BA41CAD0CB67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4577"/>
    <xdr:sp macro="" textlink="">
      <xdr:nvSpPr>
        <xdr:cNvPr id="3796" name="Text Box 270">
          <a:extLst>
            <a:ext uri="{FF2B5EF4-FFF2-40B4-BE49-F238E27FC236}">
              <a16:creationId xmlns:a16="http://schemas.microsoft.com/office/drawing/2014/main" id="{85CB13BD-7E6B-4D32-A797-C785AAC31DF4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4577"/>
    <xdr:sp macro="" textlink="">
      <xdr:nvSpPr>
        <xdr:cNvPr id="3797" name="Text Box 271">
          <a:extLst>
            <a:ext uri="{FF2B5EF4-FFF2-40B4-BE49-F238E27FC236}">
              <a16:creationId xmlns:a16="http://schemas.microsoft.com/office/drawing/2014/main" id="{BE33D972-BD6A-4591-BDFC-ACE8418CD2DD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4577"/>
    <xdr:sp macro="" textlink="">
      <xdr:nvSpPr>
        <xdr:cNvPr id="3798" name="Text Box 272">
          <a:extLst>
            <a:ext uri="{FF2B5EF4-FFF2-40B4-BE49-F238E27FC236}">
              <a16:creationId xmlns:a16="http://schemas.microsoft.com/office/drawing/2014/main" id="{65FCC6CF-5A64-435F-A0DA-92BCAC20CD29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4577"/>
    <xdr:sp macro="" textlink="">
      <xdr:nvSpPr>
        <xdr:cNvPr id="3799" name="Text Box 273">
          <a:extLst>
            <a:ext uri="{FF2B5EF4-FFF2-40B4-BE49-F238E27FC236}">
              <a16:creationId xmlns:a16="http://schemas.microsoft.com/office/drawing/2014/main" id="{22CAAAED-BD6B-4D88-9EC5-FDAAF1A2B4E7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3800" name="Text Box 275">
          <a:extLst>
            <a:ext uri="{FF2B5EF4-FFF2-40B4-BE49-F238E27FC236}">
              <a16:creationId xmlns:a16="http://schemas.microsoft.com/office/drawing/2014/main" id="{9CE2A4D9-0103-4102-A506-90755A19B934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3801" name="Text Box 276">
          <a:extLst>
            <a:ext uri="{FF2B5EF4-FFF2-40B4-BE49-F238E27FC236}">
              <a16:creationId xmlns:a16="http://schemas.microsoft.com/office/drawing/2014/main" id="{6D0D0C15-BEB0-4BD9-8277-2202749D6D2C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3802" name="Text Box 277">
          <a:extLst>
            <a:ext uri="{FF2B5EF4-FFF2-40B4-BE49-F238E27FC236}">
              <a16:creationId xmlns:a16="http://schemas.microsoft.com/office/drawing/2014/main" id="{41E66EA3-FE43-4AA2-BDC4-37FC47255CE3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3803" name="Text Box 278">
          <a:extLst>
            <a:ext uri="{FF2B5EF4-FFF2-40B4-BE49-F238E27FC236}">
              <a16:creationId xmlns:a16="http://schemas.microsoft.com/office/drawing/2014/main" id="{D95C6BC7-A4D1-468E-9944-5083F2AFC910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4577"/>
    <xdr:sp macro="" textlink="">
      <xdr:nvSpPr>
        <xdr:cNvPr id="3804" name="Text Box 279">
          <a:extLst>
            <a:ext uri="{FF2B5EF4-FFF2-40B4-BE49-F238E27FC236}">
              <a16:creationId xmlns:a16="http://schemas.microsoft.com/office/drawing/2014/main" id="{25952805-5246-4130-8FA5-28A31A04181A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4577"/>
    <xdr:sp macro="" textlink="">
      <xdr:nvSpPr>
        <xdr:cNvPr id="3805" name="Text Box 280">
          <a:extLst>
            <a:ext uri="{FF2B5EF4-FFF2-40B4-BE49-F238E27FC236}">
              <a16:creationId xmlns:a16="http://schemas.microsoft.com/office/drawing/2014/main" id="{E4E945A5-3D7B-4571-B4B7-0935F0B6ABA0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4578"/>
    <xdr:sp macro="" textlink="">
      <xdr:nvSpPr>
        <xdr:cNvPr id="3806" name="Text Box 281">
          <a:extLst>
            <a:ext uri="{FF2B5EF4-FFF2-40B4-BE49-F238E27FC236}">
              <a16:creationId xmlns:a16="http://schemas.microsoft.com/office/drawing/2014/main" id="{C2869A61-AF7E-46F2-B97D-1721C579C5D3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4578"/>
    <xdr:sp macro="" textlink="">
      <xdr:nvSpPr>
        <xdr:cNvPr id="3807" name="Text Box 282">
          <a:extLst>
            <a:ext uri="{FF2B5EF4-FFF2-40B4-BE49-F238E27FC236}">
              <a16:creationId xmlns:a16="http://schemas.microsoft.com/office/drawing/2014/main" id="{5047A17A-8AEA-4DF8-9CAE-1303D3FA3A29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808" name="Text Box 283">
          <a:extLst>
            <a:ext uri="{FF2B5EF4-FFF2-40B4-BE49-F238E27FC236}">
              <a16:creationId xmlns:a16="http://schemas.microsoft.com/office/drawing/2014/main" id="{3CDE7208-762B-4957-BD49-DFF9638C7A03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809" name="Text Box 284">
          <a:extLst>
            <a:ext uri="{FF2B5EF4-FFF2-40B4-BE49-F238E27FC236}">
              <a16:creationId xmlns:a16="http://schemas.microsoft.com/office/drawing/2014/main" id="{76D6537F-0D09-43FE-8355-9A0CB7C46FF6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76200" cy="254577"/>
    <xdr:sp macro="" textlink="">
      <xdr:nvSpPr>
        <xdr:cNvPr id="3810" name="Text Box 285">
          <a:extLst>
            <a:ext uri="{FF2B5EF4-FFF2-40B4-BE49-F238E27FC236}">
              <a16:creationId xmlns:a16="http://schemas.microsoft.com/office/drawing/2014/main" id="{3C106A7E-EB2B-4066-8137-DA4D3439AE76}"/>
            </a:ext>
          </a:extLst>
        </xdr:cNvPr>
        <xdr:cNvSpPr txBox="1">
          <a:spLocks noChangeArrowheads="1"/>
        </xdr:cNvSpPr>
      </xdr:nvSpPr>
      <xdr:spPr bwMode="auto">
        <a:xfrm>
          <a:off x="1541318" y="150269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188</xdr:row>
      <xdr:rowOff>0</xdr:rowOff>
    </xdr:from>
    <xdr:ext cx="76200" cy="254578"/>
    <xdr:sp macro="" textlink="">
      <xdr:nvSpPr>
        <xdr:cNvPr id="3811" name="Text Box 286">
          <a:extLst>
            <a:ext uri="{FF2B5EF4-FFF2-40B4-BE49-F238E27FC236}">
              <a16:creationId xmlns:a16="http://schemas.microsoft.com/office/drawing/2014/main" id="{3AA3A016-05ED-4E22-8FF4-F64CCA5F0BD5}"/>
            </a:ext>
          </a:extLst>
        </xdr:cNvPr>
        <xdr:cNvSpPr txBox="1">
          <a:spLocks noChangeArrowheads="1"/>
        </xdr:cNvSpPr>
      </xdr:nvSpPr>
      <xdr:spPr bwMode="auto">
        <a:xfrm>
          <a:off x="1541318" y="171363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3812" name="Text Box 287">
          <a:extLst>
            <a:ext uri="{FF2B5EF4-FFF2-40B4-BE49-F238E27FC236}">
              <a16:creationId xmlns:a16="http://schemas.microsoft.com/office/drawing/2014/main" id="{D1F1E0C9-8C0F-4250-B029-D5AF22F571B4}"/>
            </a:ext>
          </a:extLst>
        </xdr:cNvPr>
        <xdr:cNvSpPr txBox="1">
          <a:spLocks noChangeArrowheads="1"/>
        </xdr:cNvSpPr>
      </xdr:nvSpPr>
      <xdr:spPr bwMode="auto">
        <a:xfrm>
          <a:off x="1541318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186</xdr:row>
      <xdr:rowOff>0</xdr:rowOff>
    </xdr:from>
    <xdr:ext cx="76200" cy="254577"/>
    <xdr:sp macro="" textlink="">
      <xdr:nvSpPr>
        <xdr:cNvPr id="3813" name="Text Box 288">
          <a:extLst>
            <a:ext uri="{FF2B5EF4-FFF2-40B4-BE49-F238E27FC236}">
              <a16:creationId xmlns:a16="http://schemas.microsoft.com/office/drawing/2014/main" id="{7188B7F3-A433-461B-AC8F-DD90675BAAA3}"/>
            </a:ext>
          </a:extLst>
        </xdr:cNvPr>
        <xdr:cNvSpPr txBox="1">
          <a:spLocks noChangeArrowheads="1"/>
        </xdr:cNvSpPr>
      </xdr:nvSpPr>
      <xdr:spPr bwMode="auto">
        <a:xfrm>
          <a:off x="1541318" y="170861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7"/>
    <xdr:sp macro="" textlink="">
      <xdr:nvSpPr>
        <xdr:cNvPr id="3814" name="Text Box 289">
          <a:extLst>
            <a:ext uri="{FF2B5EF4-FFF2-40B4-BE49-F238E27FC236}">
              <a16:creationId xmlns:a16="http://schemas.microsoft.com/office/drawing/2014/main" id="{42A356BD-79B5-4329-A396-264825241595}"/>
            </a:ext>
          </a:extLst>
        </xdr:cNvPr>
        <xdr:cNvSpPr txBox="1">
          <a:spLocks noChangeArrowheads="1"/>
        </xdr:cNvSpPr>
      </xdr:nvSpPr>
      <xdr:spPr bwMode="auto">
        <a:xfrm>
          <a:off x="1541318" y="19496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76200" cy="254577"/>
    <xdr:sp macro="" textlink="">
      <xdr:nvSpPr>
        <xdr:cNvPr id="3815" name="Text Box 290">
          <a:extLst>
            <a:ext uri="{FF2B5EF4-FFF2-40B4-BE49-F238E27FC236}">
              <a16:creationId xmlns:a16="http://schemas.microsoft.com/office/drawing/2014/main" id="{F76BC379-BA95-4820-BD1E-6FC593245339}"/>
            </a:ext>
          </a:extLst>
        </xdr:cNvPr>
        <xdr:cNvSpPr txBox="1">
          <a:spLocks noChangeArrowheads="1"/>
        </xdr:cNvSpPr>
      </xdr:nvSpPr>
      <xdr:spPr bwMode="auto">
        <a:xfrm>
          <a:off x="1541318" y="150269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188</xdr:row>
      <xdr:rowOff>0</xdr:rowOff>
    </xdr:from>
    <xdr:ext cx="76200" cy="254578"/>
    <xdr:sp macro="" textlink="">
      <xdr:nvSpPr>
        <xdr:cNvPr id="3816" name="Text Box 291">
          <a:extLst>
            <a:ext uri="{FF2B5EF4-FFF2-40B4-BE49-F238E27FC236}">
              <a16:creationId xmlns:a16="http://schemas.microsoft.com/office/drawing/2014/main" id="{AB164CD7-D02B-4EB8-8F8B-0DCFB106B451}"/>
            </a:ext>
          </a:extLst>
        </xdr:cNvPr>
        <xdr:cNvSpPr txBox="1">
          <a:spLocks noChangeArrowheads="1"/>
        </xdr:cNvSpPr>
      </xdr:nvSpPr>
      <xdr:spPr bwMode="auto">
        <a:xfrm>
          <a:off x="1541318" y="171363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3817" name="Text Box 292">
          <a:extLst>
            <a:ext uri="{FF2B5EF4-FFF2-40B4-BE49-F238E27FC236}">
              <a16:creationId xmlns:a16="http://schemas.microsoft.com/office/drawing/2014/main" id="{A2A798E0-FD02-41BA-A81C-304028920242}"/>
            </a:ext>
          </a:extLst>
        </xdr:cNvPr>
        <xdr:cNvSpPr txBox="1">
          <a:spLocks noChangeArrowheads="1"/>
        </xdr:cNvSpPr>
      </xdr:nvSpPr>
      <xdr:spPr bwMode="auto">
        <a:xfrm>
          <a:off x="1541318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186</xdr:row>
      <xdr:rowOff>0</xdr:rowOff>
    </xdr:from>
    <xdr:ext cx="76200" cy="254577"/>
    <xdr:sp macro="" textlink="">
      <xdr:nvSpPr>
        <xdr:cNvPr id="3818" name="Text Box 293">
          <a:extLst>
            <a:ext uri="{FF2B5EF4-FFF2-40B4-BE49-F238E27FC236}">
              <a16:creationId xmlns:a16="http://schemas.microsoft.com/office/drawing/2014/main" id="{F12CA954-DFF5-482E-9278-556D5069B96E}"/>
            </a:ext>
          </a:extLst>
        </xdr:cNvPr>
        <xdr:cNvSpPr txBox="1">
          <a:spLocks noChangeArrowheads="1"/>
        </xdr:cNvSpPr>
      </xdr:nvSpPr>
      <xdr:spPr bwMode="auto">
        <a:xfrm>
          <a:off x="1541318" y="170861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7"/>
    <xdr:sp macro="" textlink="">
      <xdr:nvSpPr>
        <xdr:cNvPr id="3819" name="Text Box 294">
          <a:extLst>
            <a:ext uri="{FF2B5EF4-FFF2-40B4-BE49-F238E27FC236}">
              <a16:creationId xmlns:a16="http://schemas.microsoft.com/office/drawing/2014/main" id="{1C304BF9-7A3A-4AA7-9F31-821BD14ECA51}"/>
            </a:ext>
          </a:extLst>
        </xdr:cNvPr>
        <xdr:cNvSpPr txBox="1">
          <a:spLocks noChangeArrowheads="1"/>
        </xdr:cNvSpPr>
      </xdr:nvSpPr>
      <xdr:spPr bwMode="auto">
        <a:xfrm>
          <a:off x="1541318" y="19496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398</xdr:row>
      <xdr:rowOff>0</xdr:rowOff>
    </xdr:from>
    <xdr:ext cx="76200" cy="254577"/>
    <xdr:sp macro="" textlink="">
      <xdr:nvSpPr>
        <xdr:cNvPr id="3820" name="Text Box 295">
          <a:extLst>
            <a:ext uri="{FF2B5EF4-FFF2-40B4-BE49-F238E27FC236}">
              <a16:creationId xmlns:a16="http://schemas.microsoft.com/office/drawing/2014/main" id="{79040B13-4E83-445E-ABF7-53D0706912E7}"/>
            </a:ext>
          </a:extLst>
        </xdr:cNvPr>
        <xdr:cNvSpPr txBox="1">
          <a:spLocks noChangeArrowheads="1"/>
        </xdr:cNvSpPr>
      </xdr:nvSpPr>
      <xdr:spPr bwMode="auto">
        <a:xfrm>
          <a:off x="1541318" y="224097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418</xdr:row>
      <xdr:rowOff>0</xdr:rowOff>
    </xdr:from>
    <xdr:ext cx="76200" cy="254577"/>
    <xdr:sp macro="" textlink="">
      <xdr:nvSpPr>
        <xdr:cNvPr id="3821" name="Text Box 296">
          <a:extLst>
            <a:ext uri="{FF2B5EF4-FFF2-40B4-BE49-F238E27FC236}">
              <a16:creationId xmlns:a16="http://schemas.microsoft.com/office/drawing/2014/main" id="{71981291-9A4C-4FE9-BFB4-DDF8476DC90C}"/>
            </a:ext>
          </a:extLst>
        </xdr:cNvPr>
        <xdr:cNvSpPr txBox="1">
          <a:spLocks noChangeArrowheads="1"/>
        </xdr:cNvSpPr>
      </xdr:nvSpPr>
      <xdr:spPr bwMode="auto">
        <a:xfrm>
          <a:off x="1541318" y="229119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480</xdr:row>
      <xdr:rowOff>0</xdr:rowOff>
    </xdr:from>
    <xdr:ext cx="76200" cy="238298"/>
    <xdr:sp macro="" textlink="">
      <xdr:nvSpPr>
        <xdr:cNvPr id="3822" name="Text Box 297">
          <a:extLst>
            <a:ext uri="{FF2B5EF4-FFF2-40B4-BE49-F238E27FC236}">
              <a16:creationId xmlns:a16="http://schemas.microsoft.com/office/drawing/2014/main" id="{821D15D2-6021-487A-B1C9-DA7B6DD471E9}"/>
            </a:ext>
          </a:extLst>
        </xdr:cNvPr>
        <xdr:cNvSpPr txBox="1">
          <a:spLocks noChangeArrowheads="1"/>
        </xdr:cNvSpPr>
      </xdr:nvSpPr>
      <xdr:spPr bwMode="auto">
        <a:xfrm>
          <a:off x="1541318" y="2446885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416</xdr:row>
      <xdr:rowOff>0</xdr:rowOff>
    </xdr:from>
    <xdr:ext cx="76200" cy="254578"/>
    <xdr:sp macro="" textlink="">
      <xdr:nvSpPr>
        <xdr:cNvPr id="3823" name="Text Box 298">
          <a:extLst>
            <a:ext uri="{FF2B5EF4-FFF2-40B4-BE49-F238E27FC236}">
              <a16:creationId xmlns:a16="http://schemas.microsoft.com/office/drawing/2014/main" id="{80E790CA-9483-4BBA-9862-65DDD24C6AC8}"/>
            </a:ext>
          </a:extLst>
        </xdr:cNvPr>
        <xdr:cNvSpPr txBox="1">
          <a:spLocks noChangeArrowheads="1"/>
        </xdr:cNvSpPr>
      </xdr:nvSpPr>
      <xdr:spPr bwMode="auto">
        <a:xfrm>
          <a:off x="1541318" y="228617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478</xdr:row>
      <xdr:rowOff>0</xdr:rowOff>
    </xdr:from>
    <xdr:ext cx="76200" cy="238299"/>
    <xdr:sp macro="" textlink="">
      <xdr:nvSpPr>
        <xdr:cNvPr id="3824" name="Text Box 299">
          <a:extLst>
            <a:ext uri="{FF2B5EF4-FFF2-40B4-BE49-F238E27FC236}">
              <a16:creationId xmlns:a16="http://schemas.microsoft.com/office/drawing/2014/main" id="{8D571A3F-4B57-457C-8F2F-0989A3E0A856}"/>
            </a:ext>
          </a:extLst>
        </xdr:cNvPr>
        <xdr:cNvSpPr txBox="1">
          <a:spLocks noChangeArrowheads="1"/>
        </xdr:cNvSpPr>
      </xdr:nvSpPr>
      <xdr:spPr bwMode="auto">
        <a:xfrm>
          <a:off x="1541318" y="244186364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398</xdr:row>
      <xdr:rowOff>0</xdr:rowOff>
    </xdr:from>
    <xdr:ext cx="76200" cy="254577"/>
    <xdr:sp macro="" textlink="">
      <xdr:nvSpPr>
        <xdr:cNvPr id="3825" name="Text Box 300">
          <a:extLst>
            <a:ext uri="{FF2B5EF4-FFF2-40B4-BE49-F238E27FC236}">
              <a16:creationId xmlns:a16="http://schemas.microsoft.com/office/drawing/2014/main" id="{BB10ADB1-6BA0-418D-877D-302601FFDAEE}"/>
            </a:ext>
          </a:extLst>
        </xdr:cNvPr>
        <xdr:cNvSpPr txBox="1">
          <a:spLocks noChangeArrowheads="1"/>
        </xdr:cNvSpPr>
      </xdr:nvSpPr>
      <xdr:spPr bwMode="auto">
        <a:xfrm>
          <a:off x="1541318" y="224097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418</xdr:row>
      <xdr:rowOff>0</xdr:rowOff>
    </xdr:from>
    <xdr:ext cx="76200" cy="254577"/>
    <xdr:sp macro="" textlink="">
      <xdr:nvSpPr>
        <xdr:cNvPr id="3826" name="Text Box 301">
          <a:extLst>
            <a:ext uri="{FF2B5EF4-FFF2-40B4-BE49-F238E27FC236}">
              <a16:creationId xmlns:a16="http://schemas.microsoft.com/office/drawing/2014/main" id="{CC1D5910-1366-450F-AA28-8E216EA29690}"/>
            </a:ext>
          </a:extLst>
        </xdr:cNvPr>
        <xdr:cNvSpPr txBox="1">
          <a:spLocks noChangeArrowheads="1"/>
        </xdr:cNvSpPr>
      </xdr:nvSpPr>
      <xdr:spPr bwMode="auto">
        <a:xfrm>
          <a:off x="1541318" y="229119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480</xdr:row>
      <xdr:rowOff>0</xdr:rowOff>
    </xdr:from>
    <xdr:ext cx="76200" cy="238298"/>
    <xdr:sp macro="" textlink="">
      <xdr:nvSpPr>
        <xdr:cNvPr id="3827" name="Text Box 302">
          <a:extLst>
            <a:ext uri="{FF2B5EF4-FFF2-40B4-BE49-F238E27FC236}">
              <a16:creationId xmlns:a16="http://schemas.microsoft.com/office/drawing/2014/main" id="{72EED651-71AD-4AED-8B53-6A8AEF16BE4A}"/>
            </a:ext>
          </a:extLst>
        </xdr:cNvPr>
        <xdr:cNvSpPr txBox="1">
          <a:spLocks noChangeArrowheads="1"/>
        </xdr:cNvSpPr>
      </xdr:nvSpPr>
      <xdr:spPr bwMode="auto">
        <a:xfrm>
          <a:off x="1541318" y="2446885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416</xdr:row>
      <xdr:rowOff>0</xdr:rowOff>
    </xdr:from>
    <xdr:ext cx="76200" cy="254578"/>
    <xdr:sp macro="" textlink="">
      <xdr:nvSpPr>
        <xdr:cNvPr id="3828" name="Text Box 303">
          <a:extLst>
            <a:ext uri="{FF2B5EF4-FFF2-40B4-BE49-F238E27FC236}">
              <a16:creationId xmlns:a16="http://schemas.microsoft.com/office/drawing/2014/main" id="{1968BBBD-81A1-4DD4-89AF-4631FF383837}"/>
            </a:ext>
          </a:extLst>
        </xdr:cNvPr>
        <xdr:cNvSpPr txBox="1">
          <a:spLocks noChangeArrowheads="1"/>
        </xdr:cNvSpPr>
      </xdr:nvSpPr>
      <xdr:spPr bwMode="auto">
        <a:xfrm>
          <a:off x="1541318" y="228617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478</xdr:row>
      <xdr:rowOff>0</xdr:rowOff>
    </xdr:from>
    <xdr:ext cx="76200" cy="238299"/>
    <xdr:sp macro="" textlink="">
      <xdr:nvSpPr>
        <xdr:cNvPr id="3829" name="Text Box 304">
          <a:extLst>
            <a:ext uri="{FF2B5EF4-FFF2-40B4-BE49-F238E27FC236}">
              <a16:creationId xmlns:a16="http://schemas.microsoft.com/office/drawing/2014/main" id="{4C6FE6F4-98AA-429A-8609-FE40D51F057B}"/>
            </a:ext>
          </a:extLst>
        </xdr:cNvPr>
        <xdr:cNvSpPr txBox="1">
          <a:spLocks noChangeArrowheads="1"/>
        </xdr:cNvSpPr>
      </xdr:nvSpPr>
      <xdr:spPr bwMode="auto">
        <a:xfrm>
          <a:off x="1541318" y="244186364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830" name="Text Box 129">
          <a:extLst>
            <a:ext uri="{FF2B5EF4-FFF2-40B4-BE49-F238E27FC236}">
              <a16:creationId xmlns:a16="http://schemas.microsoft.com/office/drawing/2014/main" id="{D572813D-6799-4691-B679-D7B9B930AE16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831" name="Text Box 130">
          <a:extLst>
            <a:ext uri="{FF2B5EF4-FFF2-40B4-BE49-F238E27FC236}">
              <a16:creationId xmlns:a16="http://schemas.microsoft.com/office/drawing/2014/main" id="{FB495ECB-54BF-4FC4-AE1A-37B4B9B6BDEE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832" name="Text Box 256">
          <a:extLst>
            <a:ext uri="{FF2B5EF4-FFF2-40B4-BE49-F238E27FC236}">
              <a16:creationId xmlns:a16="http://schemas.microsoft.com/office/drawing/2014/main" id="{D716B352-AF9F-4FEA-AE73-D4F30A534D90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833" name="Text Box 257">
          <a:extLst>
            <a:ext uri="{FF2B5EF4-FFF2-40B4-BE49-F238E27FC236}">
              <a16:creationId xmlns:a16="http://schemas.microsoft.com/office/drawing/2014/main" id="{BC4C8E07-7E5A-4DDB-BC50-39FEDDD363D7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834" name="Text Box 58">
          <a:extLst>
            <a:ext uri="{FF2B5EF4-FFF2-40B4-BE49-F238E27FC236}">
              <a16:creationId xmlns:a16="http://schemas.microsoft.com/office/drawing/2014/main" id="{C84AE704-731D-495E-8204-4967F114F907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835" name="Text Box 89">
          <a:extLst>
            <a:ext uri="{FF2B5EF4-FFF2-40B4-BE49-F238E27FC236}">
              <a16:creationId xmlns:a16="http://schemas.microsoft.com/office/drawing/2014/main" id="{A5264B2B-8234-43AC-A87E-4AD2AC3D48FA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836" name="Text Box 127">
          <a:extLst>
            <a:ext uri="{FF2B5EF4-FFF2-40B4-BE49-F238E27FC236}">
              <a16:creationId xmlns:a16="http://schemas.microsoft.com/office/drawing/2014/main" id="{4880299E-4874-4AB9-9B1B-50CF309682AB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837" name="Text Box 128">
          <a:extLst>
            <a:ext uri="{FF2B5EF4-FFF2-40B4-BE49-F238E27FC236}">
              <a16:creationId xmlns:a16="http://schemas.microsoft.com/office/drawing/2014/main" id="{63C92F0F-817C-4182-8DB5-F390D93F6AC9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838" name="Text Box 129">
          <a:extLst>
            <a:ext uri="{FF2B5EF4-FFF2-40B4-BE49-F238E27FC236}">
              <a16:creationId xmlns:a16="http://schemas.microsoft.com/office/drawing/2014/main" id="{BF59EAFD-42A6-4D48-8D2B-6D477F85A89E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839" name="Text Box 130">
          <a:extLst>
            <a:ext uri="{FF2B5EF4-FFF2-40B4-BE49-F238E27FC236}">
              <a16:creationId xmlns:a16="http://schemas.microsoft.com/office/drawing/2014/main" id="{A6211A53-D71B-4E0A-B43C-403A73911284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840" name="Text Box 185">
          <a:extLst>
            <a:ext uri="{FF2B5EF4-FFF2-40B4-BE49-F238E27FC236}">
              <a16:creationId xmlns:a16="http://schemas.microsoft.com/office/drawing/2014/main" id="{02A39F09-C44A-4911-9A0B-5332EE593094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841" name="Text Box 216">
          <a:extLst>
            <a:ext uri="{FF2B5EF4-FFF2-40B4-BE49-F238E27FC236}">
              <a16:creationId xmlns:a16="http://schemas.microsoft.com/office/drawing/2014/main" id="{6C9E1970-9F12-4793-BF33-82431690B9EA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842" name="Text Box 254">
          <a:extLst>
            <a:ext uri="{FF2B5EF4-FFF2-40B4-BE49-F238E27FC236}">
              <a16:creationId xmlns:a16="http://schemas.microsoft.com/office/drawing/2014/main" id="{0F6D8927-2CEA-4B74-BF24-D6208D644536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843" name="Text Box 255">
          <a:extLst>
            <a:ext uri="{FF2B5EF4-FFF2-40B4-BE49-F238E27FC236}">
              <a16:creationId xmlns:a16="http://schemas.microsoft.com/office/drawing/2014/main" id="{1C1B8E95-A36C-4FBE-BB32-A9B466EC47F0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844" name="Text Box 256">
          <a:extLst>
            <a:ext uri="{FF2B5EF4-FFF2-40B4-BE49-F238E27FC236}">
              <a16:creationId xmlns:a16="http://schemas.microsoft.com/office/drawing/2014/main" id="{D8D41B5C-BD7B-400E-8B8F-FC0AE77B6C10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845" name="Text Box 257">
          <a:extLst>
            <a:ext uri="{FF2B5EF4-FFF2-40B4-BE49-F238E27FC236}">
              <a16:creationId xmlns:a16="http://schemas.microsoft.com/office/drawing/2014/main" id="{C1402E90-BBD3-445B-A2E3-516C4044C39E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846" name="Text Box 48">
          <a:extLst>
            <a:ext uri="{FF2B5EF4-FFF2-40B4-BE49-F238E27FC236}">
              <a16:creationId xmlns:a16="http://schemas.microsoft.com/office/drawing/2014/main" id="{6473D5DF-0E85-47B0-A47C-97619F375475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847" name="Text Box 49">
          <a:extLst>
            <a:ext uri="{FF2B5EF4-FFF2-40B4-BE49-F238E27FC236}">
              <a16:creationId xmlns:a16="http://schemas.microsoft.com/office/drawing/2014/main" id="{2D0D2F78-2E99-44D0-A218-A65E35F598D6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848" name="Text Box 50">
          <a:extLst>
            <a:ext uri="{FF2B5EF4-FFF2-40B4-BE49-F238E27FC236}">
              <a16:creationId xmlns:a16="http://schemas.microsoft.com/office/drawing/2014/main" id="{AE744B27-DBD4-43C0-B0B7-F9B42A14BBEF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849" name="Text Box 51">
          <a:extLst>
            <a:ext uri="{FF2B5EF4-FFF2-40B4-BE49-F238E27FC236}">
              <a16:creationId xmlns:a16="http://schemas.microsoft.com/office/drawing/2014/main" id="{DA0E82C3-2738-45B5-9434-D692562F7BF2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850" name="Text Box 52">
          <a:extLst>
            <a:ext uri="{FF2B5EF4-FFF2-40B4-BE49-F238E27FC236}">
              <a16:creationId xmlns:a16="http://schemas.microsoft.com/office/drawing/2014/main" id="{78BA6D4D-0F28-4267-97D0-3862FB762BE0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851" name="Text Box 53">
          <a:extLst>
            <a:ext uri="{FF2B5EF4-FFF2-40B4-BE49-F238E27FC236}">
              <a16:creationId xmlns:a16="http://schemas.microsoft.com/office/drawing/2014/main" id="{80F3F41B-C7CB-499E-AE6B-9B4C1FC45040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852" name="Text Box 54">
          <a:extLst>
            <a:ext uri="{FF2B5EF4-FFF2-40B4-BE49-F238E27FC236}">
              <a16:creationId xmlns:a16="http://schemas.microsoft.com/office/drawing/2014/main" id="{96BDB237-E462-4BD0-8B9E-17D74082A282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853" name="Text Box 55">
          <a:extLst>
            <a:ext uri="{FF2B5EF4-FFF2-40B4-BE49-F238E27FC236}">
              <a16:creationId xmlns:a16="http://schemas.microsoft.com/office/drawing/2014/main" id="{84161DC0-C99E-4FBD-AF5B-882D8AD64D1A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854" name="Text Box 56">
          <a:extLst>
            <a:ext uri="{FF2B5EF4-FFF2-40B4-BE49-F238E27FC236}">
              <a16:creationId xmlns:a16="http://schemas.microsoft.com/office/drawing/2014/main" id="{695DA152-111C-4586-B42E-5CCDE80D9248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855" name="Text Box 57">
          <a:extLst>
            <a:ext uri="{FF2B5EF4-FFF2-40B4-BE49-F238E27FC236}">
              <a16:creationId xmlns:a16="http://schemas.microsoft.com/office/drawing/2014/main" id="{E324AFB5-61BD-4D84-8D7B-17EB0F8212CB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856" name="Text Box 58">
          <a:extLst>
            <a:ext uri="{FF2B5EF4-FFF2-40B4-BE49-F238E27FC236}">
              <a16:creationId xmlns:a16="http://schemas.microsoft.com/office/drawing/2014/main" id="{9CB72E39-4973-423B-A3BE-9D725DE0FE98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857" name="Text Box 59">
          <a:extLst>
            <a:ext uri="{FF2B5EF4-FFF2-40B4-BE49-F238E27FC236}">
              <a16:creationId xmlns:a16="http://schemas.microsoft.com/office/drawing/2014/main" id="{10C202BD-FC80-420F-A0BD-082605BB5E05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858" name="Text Box 60">
          <a:extLst>
            <a:ext uri="{FF2B5EF4-FFF2-40B4-BE49-F238E27FC236}">
              <a16:creationId xmlns:a16="http://schemas.microsoft.com/office/drawing/2014/main" id="{208E0028-F884-40B8-A76D-A873035B0C1D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76200" cy="254577"/>
    <xdr:sp macro="" textlink="">
      <xdr:nvSpPr>
        <xdr:cNvPr id="3859" name="Text Box 61">
          <a:extLst>
            <a:ext uri="{FF2B5EF4-FFF2-40B4-BE49-F238E27FC236}">
              <a16:creationId xmlns:a16="http://schemas.microsoft.com/office/drawing/2014/main" id="{4897C844-7425-40B7-98C8-28EF46291406}"/>
            </a:ext>
          </a:extLst>
        </xdr:cNvPr>
        <xdr:cNvSpPr txBox="1">
          <a:spLocks noChangeArrowheads="1"/>
        </xdr:cNvSpPr>
      </xdr:nvSpPr>
      <xdr:spPr bwMode="auto">
        <a:xfrm>
          <a:off x="6052705" y="160816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193</xdr:row>
      <xdr:rowOff>0</xdr:rowOff>
    </xdr:from>
    <xdr:ext cx="76200" cy="254577"/>
    <xdr:sp macro="" textlink="">
      <xdr:nvSpPr>
        <xdr:cNvPr id="3860" name="Text Box 62">
          <a:extLst>
            <a:ext uri="{FF2B5EF4-FFF2-40B4-BE49-F238E27FC236}">
              <a16:creationId xmlns:a16="http://schemas.microsoft.com/office/drawing/2014/main" id="{225048E5-DB79-40D5-B97E-2094F11DE3C6}"/>
            </a:ext>
          </a:extLst>
        </xdr:cNvPr>
        <xdr:cNvSpPr txBox="1">
          <a:spLocks noChangeArrowheads="1"/>
        </xdr:cNvSpPr>
      </xdr:nvSpPr>
      <xdr:spPr bwMode="auto">
        <a:xfrm>
          <a:off x="6052705" y="172618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4577"/>
    <xdr:sp macro="" textlink="">
      <xdr:nvSpPr>
        <xdr:cNvPr id="3861" name="Text Box 64">
          <a:extLst>
            <a:ext uri="{FF2B5EF4-FFF2-40B4-BE49-F238E27FC236}">
              <a16:creationId xmlns:a16="http://schemas.microsoft.com/office/drawing/2014/main" id="{2740DEB2-5342-4A0D-86A7-8C60D0DBEB16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4578"/>
    <xdr:sp macro="" textlink="">
      <xdr:nvSpPr>
        <xdr:cNvPr id="3862" name="Text Box 67">
          <a:extLst>
            <a:ext uri="{FF2B5EF4-FFF2-40B4-BE49-F238E27FC236}">
              <a16:creationId xmlns:a16="http://schemas.microsoft.com/office/drawing/2014/main" id="{838AF81B-00BE-4562-8272-739CF0776240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4577"/>
    <xdr:sp macro="" textlink="">
      <xdr:nvSpPr>
        <xdr:cNvPr id="3863" name="Text Box 68">
          <a:extLst>
            <a:ext uri="{FF2B5EF4-FFF2-40B4-BE49-F238E27FC236}">
              <a16:creationId xmlns:a16="http://schemas.microsoft.com/office/drawing/2014/main" id="{492F298F-E9BD-44DF-9156-492343DA6504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4577"/>
    <xdr:sp macro="" textlink="">
      <xdr:nvSpPr>
        <xdr:cNvPr id="3864" name="Text Box 73">
          <a:extLst>
            <a:ext uri="{FF2B5EF4-FFF2-40B4-BE49-F238E27FC236}">
              <a16:creationId xmlns:a16="http://schemas.microsoft.com/office/drawing/2014/main" id="{11B06B6B-C9FE-48CB-8AE7-6025A4ECD0D0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865" name="Text Box 74">
          <a:extLst>
            <a:ext uri="{FF2B5EF4-FFF2-40B4-BE49-F238E27FC236}">
              <a16:creationId xmlns:a16="http://schemas.microsoft.com/office/drawing/2014/main" id="{6FEF3B33-9DE5-4B70-A6C7-8CCCF0A35845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866" name="Text Box 75">
          <a:extLst>
            <a:ext uri="{FF2B5EF4-FFF2-40B4-BE49-F238E27FC236}">
              <a16:creationId xmlns:a16="http://schemas.microsoft.com/office/drawing/2014/main" id="{E7E48ADC-BCCC-417E-866D-DB4152FDD30A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307</xdr:row>
      <xdr:rowOff>0</xdr:rowOff>
    </xdr:from>
    <xdr:ext cx="76200" cy="254577"/>
    <xdr:sp macro="" textlink="">
      <xdr:nvSpPr>
        <xdr:cNvPr id="3867" name="Text Box 76">
          <a:extLst>
            <a:ext uri="{FF2B5EF4-FFF2-40B4-BE49-F238E27FC236}">
              <a16:creationId xmlns:a16="http://schemas.microsoft.com/office/drawing/2014/main" id="{4AAAE713-5174-41B7-8141-4E13AA26C811}"/>
            </a:ext>
          </a:extLst>
        </xdr:cNvPr>
        <xdr:cNvSpPr txBox="1">
          <a:spLocks noChangeArrowheads="1"/>
        </xdr:cNvSpPr>
      </xdr:nvSpPr>
      <xdr:spPr bwMode="auto">
        <a:xfrm>
          <a:off x="6052705" y="201245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338</xdr:row>
      <xdr:rowOff>0</xdr:rowOff>
    </xdr:from>
    <xdr:ext cx="76200" cy="240896"/>
    <xdr:sp macro="" textlink="">
      <xdr:nvSpPr>
        <xdr:cNvPr id="3868" name="Text Box 77">
          <a:extLst>
            <a:ext uri="{FF2B5EF4-FFF2-40B4-BE49-F238E27FC236}">
              <a16:creationId xmlns:a16="http://schemas.microsoft.com/office/drawing/2014/main" id="{2E6CD668-BF6B-4A6D-B8B3-6EADFC40E621}"/>
            </a:ext>
          </a:extLst>
        </xdr:cNvPr>
        <xdr:cNvSpPr txBox="1">
          <a:spLocks noChangeArrowheads="1"/>
        </xdr:cNvSpPr>
      </xdr:nvSpPr>
      <xdr:spPr bwMode="auto">
        <a:xfrm>
          <a:off x="6052705" y="20903045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869" name="Text Box 79">
          <a:extLst>
            <a:ext uri="{FF2B5EF4-FFF2-40B4-BE49-F238E27FC236}">
              <a16:creationId xmlns:a16="http://schemas.microsoft.com/office/drawing/2014/main" id="{D0A68C8C-F389-41B4-8084-F87542814134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870" name="Text Box 80">
          <a:extLst>
            <a:ext uri="{FF2B5EF4-FFF2-40B4-BE49-F238E27FC236}">
              <a16:creationId xmlns:a16="http://schemas.microsoft.com/office/drawing/2014/main" id="{EA74FF3E-8E41-41AB-A6B8-4800CA696161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871" name="Text Box 81">
          <a:extLst>
            <a:ext uri="{FF2B5EF4-FFF2-40B4-BE49-F238E27FC236}">
              <a16:creationId xmlns:a16="http://schemas.microsoft.com/office/drawing/2014/main" id="{FD7FBC40-9A7E-4254-B6AC-FCCAFE40F5BC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872" name="Text Box 82">
          <a:extLst>
            <a:ext uri="{FF2B5EF4-FFF2-40B4-BE49-F238E27FC236}">
              <a16:creationId xmlns:a16="http://schemas.microsoft.com/office/drawing/2014/main" id="{E99B1529-54C3-401E-84DF-ECFB96E70103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873" name="Text Box 83">
          <a:extLst>
            <a:ext uri="{FF2B5EF4-FFF2-40B4-BE49-F238E27FC236}">
              <a16:creationId xmlns:a16="http://schemas.microsoft.com/office/drawing/2014/main" id="{775C9A5E-D71E-4499-9989-EE4F9F604F98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874" name="Text Box 84">
          <a:extLst>
            <a:ext uri="{FF2B5EF4-FFF2-40B4-BE49-F238E27FC236}">
              <a16:creationId xmlns:a16="http://schemas.microsoft.com/office/drawing/2014/main" id="{264C4416-CA2F-43AC-9E62-624B658FCC38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875" name="Text Box 85">
          <a:extLst>
            <a:ext uri="{FF2B5EF4-FFF2-40B4-BE49-F238E27FC236}">
              <a16:creationId xmlns:a16="http://schemas.microsoft.com/office/drawing/2014/main" id="{49B87979-C967-4363-AE99-21850A1E6EEC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876" name="Text Box 86">
          <a:extLst>
            <a:ext uri="{FF2B5EF4-FFF2-40B4-BE49-F238E27FC236}">
              <a16:creationId xmlns:a16="http://schemas.microsoft.com/office/drawing/2014/main" id="{78A4664E-BDEA-4BF8-BC49-C8A7BBA553D8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877" name="Text Box 87">
          <a:extLst>
            <a:ext uri="{FF2B5EF4-FFF2-40B4-BE49-F238E27FC236}">
              <a16:creationId xmlns:a16="http://schemas.microsoft.com/office/drawing/2014/main" id="{FD7D10CE-2318-4E6E-A470-994DF8BF20D6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878" name="Text Box 88">
          <a:extLst>
            <a:ext uri="{FF2B5EF4-FFF2-40B4-BE49-F238E27FC236}">
              <a16:creationId xmlns:a16="http://schemas.microsoft.com/office/drawing/2014/main" id="{24DC1D84-344B-4024-A358-9D45A1E0A9E7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879" name="Text Box 89">
          <a:extLst>
            <a:ext uri="{FF2B5EF4-FFF2-40B4-BE49-F238E27FC236}">
              <a16:creationId xmlns:a16="http://schemas.microsoft.com/office/drawing/2014/main" id="{0C6E2497-A678-482D-BE33-00DD28D37A6F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880" name="Text Box 90">
          <a:extLst>
            <a:ext uri="{FF2B5EF4-FFF2-40B4-BE49-F238E27FC236}">
              <a16:creationId xmlns:a16="http://schemas.microsoft.com/office/drawing/2014/main" id="{F483D564-24CB-4FA0-B12C-647BD2D7DF2E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76200" cy="254577"/>
    <xdr:sp macro="" textlink="">
      <xdr:nvSpPr>
        <xdr:cNvPr id="3881" name="Text Box 91">
          <a:extLst>
            <a:ext uri="{FF2B5EF4-FFF2-40B4-BE49-F238E27FC236}">
              <a16:creationId xmlns:a16="http://schemas.microsoft.com/office/drawing/2014/main" id="{DA2C85BD-E841-4AB8-92DC-78EFF78C207A}"/>
            </a:ext>
          </a:extLst>
        </xdr:cNvPr>
        <xdr:cNvSpPr txBox="1">
          <a:spLocks noChangeArrowheads="1"/>
        </xdr:cNvSpPr>
      </xdr:nvSpPr>
      <xdr:spPr bwMode="auto">
        <a:xfrm>
          <a:off x="6052705" y="160565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192</xdr:row>
      <xdr:rowOff>0</xdr:rowOff>
    </xdr:from>
    <xdr:ext cx="76200" cy="254578"/>
    <xdr:sp macro="" textlink="">
      <xdr:nvSpPr>
        <xdr:cNvPr id="3882" name="Text Box 92">
          <a:extLst>
            <a:ext uri="{FF2B5EF4-FFF2-40B4-BE49-F238E27FC236}">
              <a16:creationId xmlns:a16="http://schemas.microsoft.com/office/drawing/2014/main" id="{6006F720-62B4-4211-AAA9-8DF2F5C1FAF6}"/>
            </a:ext>
          </a:extLst>
        </xdr:cNvPr>
        <xdr:cNvSpPr txBox="1">
          <a:spLocks noChangeArrowheads="1"/>
        </xdr:cNvSpPr>
      </xdr:nvSpPr>
      <xdr:spPr bwMode="auto">
        <a:xfrm>
          <a:off x="6052705" y="17236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54577"/>
    <xdr:sp macro="" textlink="">
      <xdr:nvSpPr>
        <xdr:cNvPr id="3883" name="Text Box 94">
          <a:extLst>
            <a:ext uri="{FF2B5EF4-FFF2-40B4-BE49-F238E27FC236}">
              <a16:creationId xmlns:a16="http://schemas.microsoft.com/office/drawing/2014/main" id="{216F46DF-36D6-4428-BB79-A3E5ACDF34AE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4577"/>
    <xdr:sp macro="" textlink="">
      <xdr:nvSpPr>
        <xdr:cNvPr id="3884" name="Text Box 95">
          <a:extLst>
            <a:ext uri="{FF2B5EF4-FFF2-40B4-BE49-F238E27FC236}">
              <a16:creationId xmlns:a16="http://schemas.microsoft.com/office/drawing/2014/main" id="{C75B2196-8D43-45EE-A543-8740C20C44FB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45918"/>
    <xdr:sp macro="" textlink="">
      <xdr:nvSpPr>
        <xdr:cNvPr id="3885" name="Text Box 96">
          <a:extLst>
            <a:ext uri="{FF2B5EF4-FFF2-40B4-BE49-F238E27FC236}">
              <a16:creationId xmlns:a16="http://schemas.microsoft.com/office/drawing/2014/main" id="{588C5839-90DB-454E-A7C0-582E1BBA03DB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886" name="Text Box 97">
          <a:extLst>
            <a:ext uri="{FF2B5EF4-FFF2-40B4-BE49-F238E27FC236}">
              <a16:creationId xmlns:a16="http://schemas.microsoft.com/office/drawing/2014/main" id="{462C964A-CFC7-4D1C-A944-59204BEB0F87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4578"/>
    <xdr:sp macro="" textlink="">
      <xdr:nvSpPr>
        <xdr:cNvPr id="3887" name="Text Box 98">
          <a:extLst>
            <a:ext uri="{FF2B5EF4-FFF2-40B4-BE49-F238E27FC236}">
              <a16:creationId xmlns:a16="http://schemas.microsoft.com/office/drawing/2014/main" id="{CD56DF13-3487-488F-8706-1DA8EAF541FF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4577"/>
    <xdr:sp macro="" textlink="">
      <xdr:nvSpPr>
        <xdr:cNvPr id="3888" name="Text Box 99">
          <a:extLst>
            <a:ext uri="{FF2B5EF4-FFF2-40B4-BE49-F238E27FC236}">
              <a16:creationId xmlns:a16="http://schemas.microsoft.com/office/drawing/2014/main" id="{E6AC1D00-5999-4D15-B806-69F79E39AA3E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4578"/>
    <xdr:sp macro="" textlink="">
      <xdr:nvSpPr>
        <xdr:cNvPr id="3889" name="Text Box 100">
          <a:extLst>
            <a:ext uri="{FF2B5EF4-FFF2-40B4-BE49-F238E27FC236}">
              <a16:creationId xmlns:a16="http://schemas.microsoft.com/office/drawing/2014/main" id="{B110BF55-F72A-47BC-9314-51396A361DF3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4577"/>
    <xdr:sp macro="" textlink="">
      <xdr:nvSpPr>
        <xdr:cNvPr id="3890" name="Text Box 101">
          <a:extLst>
            <a:ext uri="{FF2B5EF4-FFF2-40B4-BE49-F238E27FC236}">
              <a16:creationId xmlns:a16="http://schemas.microsoft.com/office/drawing/2014/main" id="{84F265B3-500D-4CE1-86EA-61543DEE517B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4578"/>
    <xdr:sp macro="" textlink="">
      <xdr:nvSpPr>
        <xdr:cNvPr id="3891" name="Text Box 102">
          <a:extLst>
            <a:ext uri="{FF2B5EF4-FFF2-40B4-BE49-F238E27FC236}">
              <a16:creationId xmlns:a16="http://schemas.microsoft.com/office/drawing/2014/main" id="{3A7A07CE-9D04-4FE0-99BA-EAAAAAB122D9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4577"/>
    <xdr:sp macro="" textlink="">
      <xdr:nvSpPr>
        <xdr:cNvPr id="3892" name="Text Box 103">
          <a:extLst>
            <a:ext uri="{FF2B5EF4-FFF2-40B4-BE49-F238E27FC236}">
              <a16:creationId xmlns:a16="http://schemas.microsoft.com/office/drawing/2014/main" id="{A5D782C7-E04E-4244-969C-3B0135FFBA83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4577"/>
    <xdr:sp macro="" textlink="">
      <xdr:nvSpPr>
        <xdr:cNvPr id="3893" name="Text Box 104">
          <a:extLst>
            <a:ext uri="{FF2B5EF4-FFF2-40B4-BE49-F238E27FC236}">
              <a16:creationId xmlns:a16="http://schemas.microsoft.com/office/drawing/2014/main" id="{5376F33C-C347-4B70-9CED-C826A190208F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894" name="Text Box 105">
          <a:extLst>
            <a:ext uri="{FF2B5EF4-FFF2-40B4-BE49-F238E27FC236}">
              <a16:creationId xmlns:a16="http://schemas.microsoft.com/office/drawing/2014/main" id="{C2503C48-C161-48AE-BCB3-8F6B0D468495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306</xdr:row>
      <xdr:rowOff>0</xdr:rowOff>
    </xdr:from>
    <xdr:ext cx="76200" cy="254578"/>
    <xdr:sp macro="" textlink="">
      <xdr:nvSpPr>
        <xdr:cNvPr id="3895" name="Text Box 106">
          <a:extLst>
            <a:ext uri="{FF2B5EF4-FFF2-40B4-BE49-F238E27FC236}">
              <a16:creationId xmlns:a16="http://schemas.microsoft.com/office/drawing/2014/main" id="{E5493F0F-2B0C-4AC6-92C2-5A48840F0739}"/>
            </a:ext>
          </a:extLst>
        </xdr:cNvPr>
        <xdr:cNvSpPr txBox="1">
          <a:spLocks noChangeArrowheads="1"/>
        </xdr:cNvSpPr>
      </xdr:nvSpPr>
      <xdr:spPr bwMode="auto">
        <a:xfrm>
          <a:off x="6052705" y="200994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337</xdr:row>
      <xdr:rowOff>0</xdr:rowOff>
    </xdr:from>
    <xdr:ext cx="76200" cy="240896"/>
    <xdr:sp macro="" textlink="">
      <xdr:nvSpPr>
        <xdr:cNvPr id="3896" name="Text Box 107">
          <a:extLst>
            <a:ext uri="{FF2B5EF4-FFF2-40B4-BE49-F238E27FC236}">
              <a16:creationId xmlns:a16="http://schemas.microsoft.com/office/drawing/2014/main" id="{BE0A7296-6AD8-4628-8210-AD0730716479}"/>
            </a:ext>
          </a:extLst>
        </xdr:cNvPr>
        <xdr:cNvSpPr txBox="1">
          <a:spLocks noChangeArrowheads="1"/>
        </xdr:cNvSpPr>
      </xdr:nvSpPr>
      <xdr:spPr bwMode="auto">
        <a:xfrm>
          <a:off x="6052705" y="208779341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4578"/>
    <xdr:sp macro="" textlink="">
      <xdr:nvSpPr>
        <xdr:cNvPr id="3897" name="Text Box 108">
          <a:extLst>
            <a:ext uri="{FF2B5EF4-FFF2-40B4-BE49-F238E27FC236}">
              <a16:creationId xmlns:a16="http://schemas.microsoft.com/office/drawing/2014/main" id="{3E612223-6DB5-4A1F-B8A4-02E75665E903}"/>
            </a:ext>
          </a:extLst>
        </xdr:cNvPr>
        <xdr:cNvSpPr txBox="1">
          <a:spLocks noChangeArrowheads="1"/>
        </xdr:cNvSpPr>
      </xdr:nvSpPr>
      <xdr:spPr bwMode="auto">
        <a:xfrm>
          <a:off x="6052705" y="143740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898" name="Text Box 109">
          <a:extLst>
            <a:ext uri="{FF2B5EF4-FFF2-40B4-BE49-F238E27FC236}">
              <a16:creationId xmlns:a16="http://schemas.microsoft.com/office/drawing/2014/main" id="{463C0F6C-2B2E-43DF-919D-5A289E985B8D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899" name="Text Box 110">
          <a:extLst>
            <a:ext uri="{FF2B5EF4-FFF2-40B4-BE49-F238E27FC236}">
              <a16:creationId xmlns:a16="http://schemas.microsoft.com/office/drawing/2014/main" id="{D1726EDC-21F7-4805-B72A-84959914D851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900" name="Text Box 111">
          <a:extLst>
            <a:ext uri="{FF2B5EF4-FFF2-40B4-BE49-F238E27FC236}">
              <a16:creationId xmlns:a16="http://schemas.microsoft.com/office/drawing/2014/main" id="{AE6F1CAD-8774-40FA-9305-FA508C7C181F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901" name="Text Box 112">
          <a:extLst>
            <a:ext uri="{FF2B5EF4-FFF2-40B4-BE49-F238E27FC236}">
              <a16:creationId xmlns:a16="http://schemas.microsoft.com/office/drawing/2014/main" id="{E86699E7-283B-40FF-BBDB-F02CAC9710B7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902" name="Text Box 113">
          <a:extLst>
            <a:ext uri="{FF2B5EF4-FFF2-40B4-BE49-F238E27FC236}">
              <a16:creationId xmlns:a16="http://schemas.microsoft.com/office/drawing/2014/main" id="{F5A2601E-9D31-4645-ABA6-CEEED018CBDD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903" name="Text Box 114">
          <a:extLst>
            <a:ext uri="{FF2B5EF4-FFF2-40B4-BE49-F238E27FC236}">
              <a16:creationId xmlns:a16="http://schemas.microsoft.com/office/drawing/2014/main" id="{6B6C7EF3-2734-4EA0-A617-92DA963A7450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904" name="Text Box 115">
          <a:extLst>
            <a:ext uri="{FF2B5EF4-FFF2-40B4-BE49-F238E27FC236}">
              <a16:creationId xmlns:a16="http://schemas.microsoft.com/office/drawing/2014/main" id="{3B12211F-A9A6-4638-9D84-A769FA83583A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905" name="Text Box 116">
          <a:extLst>
            <a:ext uri="{FF2B5EF4-FFF2-40B4-BE49-F238E27FC236}">
              <a16:creationId xmlns:a16="http://schemas.microsoft.com/office/drawing/2014/main" id="{51E5D306-C4B4-489C-8479-B7ED3E63EFD5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906" name="Text Box 117">
          <a:extLst>
            <a:ext uri="{FF2B5EF4-FFF2-40B4-BE49-F238E27FC236}">
              <a16:creationId xmlns:a16="http://schemas.microsoft.com/office/drawing/2014/main" id="{308F8629-A59F-4BD1-BB35-22B05ADC73F2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907" name="Text Box 118">
          <a:extLst>
            <a:ext uri="{FF2B5EF4-FFF2-40B4-BE49-F238E27FC236}">
              <a16:creationId xmlns:a16="http://schemas.microsoft.com/office/drawing/2014/main" id="{A9171259-5D12-4B74-BB5C-57ACE96B13B1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908" name="Text Box 119">
          <a:extLst>
            <a:ext uri="{FF2B5EF4-FFF2-40B4-BE49-F238E27FC236}">
              <a16:creationId xmlns:a16="http://schemas.microsoft.com/office/drawing/2014/main" id="{0A09BDA5-8F2F-4A32-95AF-423FBA8DEA88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909" name="Text Box 120">
          <a:extLst>
            <a:ext uri="{FF2B5EF4-FFF2-40B4-BE49-F238E27FC236}">
              <a16:creationId xmlns:a16="http://schemas.microsoft.com/office/drawing/2014/main" id="{2D7908C6-21C5-4D26-B968-8290745F9A45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910" name="Text Box 121">
          <a:extLst>
            <a:ext uri="{FF2B5EF4-FFF2-40B4-BE49-F238E27FC236}">
              <a16:creationId xmlns:a16="http://schemas.microsoft.com/office/drawing/2014/main" id="{4389E615-F8CC-4E7C-8BDD-72A15CBD713C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911" name="Text Box 122">
          <a:extLst>
            <a:ext uri="{FF2B5EF4-FFF2-40B4-BE49-F238E27FC236}">
              <a16:creationId xmlns:a16="http://schemas.microsoft.com/office/drawing/2014/main" id="{6F118856-3949-4DB9-A21E-B6A410A71791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912" name="Text Box 123">
          <a:extLst>
            <a:ext uri="{FF2B5EF4-FFF2-40B4-BE49-F238E27FC236}">
              <a16:creationId xmlns:a16="http://schemas.microsoft.com/office/drawing/2014/main" id="{B85E4D75-CE9E-4C66-869B-973A932A3901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913" name="Text Box 124">
          <a:extLst>
            <a:ext uri="{FF2B5EF4-FFF2-40B4-BE49-F238E27FC236}">
              <a16:creationId xmlns:a16="http://schemas.microsoft.com/office/drawing/2014/main" id="{56766AC7-D62C-422F-9A55-A2EDCBE719FD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914" name="Text Box 125">
          <a:extLst>
            <a:ext uri="{FF2B5EF4-FFF2-40B4-BE49-F238E27FC236}">
              <a16:creationId xmlns:a16="http://schemas.microsoft.com/office/drawing/2014/main" id="{4068207C-6E97-4906-BA37-28A1CD8384D5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915" name="Text Box 126">
          <a:extLst>
            <a:ext uri="{FF2B5EF4-FFF2-40B4-BE49-F238E27FC236}">
              <a16:creationId xmlns:a16="http://schemas.microsoft.com/office/drawing/2014/main" id="{6E8B2F60-507C-44E6-ADE5-A5F2C303C1D2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916" name="Text Box 127">
          <a:extLst>
            <a:ext uri="{FF2B5EF4-FFF2-40B4-BE49-F238E27FC236}">
              <a16:creationId xmlns:a16="http://schemas.microsoft.com/office/drawing/2014/main" id="{69DEE9DA-36D4-41B7-B20C-4EBFAEE3617E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917" name="Text Box 128">
          <a:extLst>
            <a:ext uri="{FF2B5EF4-FFF2-40B4-BE49-F238E27FC236}">
              <a16:creationId xmlns:a16="http://schemas.microsoft.com/office/drawing/2014/main" id="{CF8063D2-DD7C-4E50-AD31-3E35BCFE04D0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918" name="Text Box 129">
          <a:extLst>
            <a:ext uri="{FF2B5EF4-FFF2-40B4-BE49-F238E27FC236}">
              <a16:creationId xmlns:a16="http://schemas.microsoft.com/office/drawing/2014/main" id="{4B472E23-21CF-4965-950B-619971162508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919" name="Text Box 130">
          <a:extLst>
            <a:ext uri="{FF2B5EF4-FFF2-40B4-BE49-F238E27FC236}">
              <a16:creationId xmlns:a16="http://schemas.microsoft.com/office/drawing/2014/main" id="{FFAB90A0-EBED-44A7-8C0A-BC0B57ECE0A9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20" name="Text Box 131">
          <a:extLst>
            <a:ext uri="{FF2B5EF4-FFF2-40B4-BE49-F238E27FC236}">
              <a16:creationId xmlns:a16="http://schemas.microsoft.com/office/drawing/2014/main" id="{B0D62D0F-CA97-4C4E-87A4-6DE6A03E9178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21" name="Text Box 132">
          <a:extLst>
            <a:ext uri="{FF2B5EF4-FFF2-40B4-BE49-F238E27FC236}">
              <a16:creationId xmlns:a16="http://schemas.microsoft.com/office/drawing/2014/main" id="{32AE9DA6-EE96-40F3-A7BA-763402F0EAE0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4578"/>
    <xdr:sp macro="" textlink="">
      <xdr:nvSpPr>
        <xdr:cNvPr id="3922" name="Text Box 135">
          <a:extLst>
            <a:ext uri="{FF2B5EF4-FFF2-40B4-BE49-F238E27FC236}">
              <a16:creationId xmlns:a16="http://schemas.microsoft.com/office/drawing/2014/main" id="{4167CDF9-0CA9-4615-BC7B-77EEB10EF8F6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4577"/>
    <xdr:sp macro="" textlink="">
      <xdr:nvSpPr>
        <xdr:cNvPr id="3923" name="Text Box 136">
          <a:extLst>
            <a:ext uri="{FF2B5EF4-FFF2-40B4-BE49-F238E27FC236}">
              <a16:creationId xmlns:a16="http://schemas.microsoft.com/office/drawing/2014/main" id="{85622D58-786C-4993-AA05-311FB747A5DB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4577"/>
    <xdr:sp macro="" textlink="">
      <xdr:nvSpPr>
        <xdr:cNvPr id="3924" name="Text Box 137">
          <a:extLst>
            <a:ext uri="{FF2B5EF4-FFF2-40B4-BE49-F238E27FC236}">
              <a16:creationId xmlns:a16="http://schemas.microsoft.com/office/drawing/2014/main" id="{B9F4BA9E-BB57-401A-BEAE-4A1A296A5B39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45918"/>
    <xdr:sp macro="" textlink="">
      <xdr:nvSpPr>
        <xdr:cNvPr id="3925" name="Text Box 139">
          <a:extLst>
            <a:ext uri="{FF2B5EF4-FFF2-40B4-BE49-F238E27FC236}">
              <a16:creationId xmlns:a16="http://schemas.microsoft.com/office/drawing/2014/main" id="{C37DEB75-8511-4F6C-AC4C-DBC27D29BF3D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8"/>
    <xdr:sp macro="" textlink="">
      <xdr:nvSpPr>
        <xdr:cNvPr id="3926" name="Text Box 141">
          <a:extLst>
            <a:ext uri="{FF2B5EF4-FFF2-40B4-BE49-F238E27FC236}">
              <a16:creationId xmlns:a16="http://schemas.microsoft.com/office/drawing/2014/main" id="{F95D11BF-FE0F-4B56-8E6B-239D204FFACE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3927" name="Text Box 142">
          <a:extLst>
            <a:ext uri="{FF2B5EF4-FFF2-40B4-BE49-F238E27FC236}">
              <a16:creationId xmlns:a16="http://schemas.microsoft.com/office/drawing/2014/main" id="{4DBA9E4A-1E22-4EEE-AC71-6E9D252F7425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3928" name="Text Box 143">
          <a:extLst>
            <a:ext uri="{FF2B5EF4-FFF2-40B4-BE49-F238E27FC236}">
              <a16:creationId xmlns:a16="http://schemas.microsoft.com/office/drawing/2014/main" id="{17B47BBF-7394-464A-BB73-89A218799D4F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4577"/>
    <xdr:sp macro="" textlink="">
      <xdr:nvSpPr>
        <xdr:cNvPr id="3929" name="Text Box 144">
          <a:extLst>
            <a:ext uri="{FF2B5EF4-FFF2-40B4-BE49-F238E27FC236}">
              <a16:creationId xmlns:a16="http://schemas.microsoft.com/office/drawing/2014/main" id="{FEF30794-54F7-4C3A-8B4D-E29E9806B13D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4577"/>
    <xdr:sp macro="" textlink="">
      <xdr:nvSpPr>
        <xdr:cNvPr id="3930" name="Text Box 145">
          <a:extLst>
            <a:ext uri="{FF2B5EF4-FFF2-40B4-BE49-F238E27FC236}">
              <a16:creationId xmlns:a16="http://schemas.microsoft.com/office/drawing/2014/main" id="{08734008-CFC8-4500-8EF3-BD8B40C1CF77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4577"/>
    <xdr:sp macro="" textlink="">
      <xdr:nvSpPr>
        <xdr:cNvPr id="3931" name="Text Box 146">
          <a:extLst>
            <a:ext uri="{FF2B5EF4-FFF2-40B4-BE49-F238E27FC236}">
              <a16:creationId xmlns:a16="http://schemas.microsoft.com/office/drawing/2014/main" id="{D838F8E0-4D9C-49FB-92C5-DDFAD8911521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4577"/>
    <xdr:sp macro="" textlink="">
      <xdr:nvSpPr>
        <xdr:cNvPr id="3932" name="Text Box 147">
          <a:extLst>
            <a:ext uri="{FF2B5EF4-FFF2-40B4-BE49-F238E27FC236}">
              <a16:creationId xmlns:a16="http://schemas.microsoft.com/office/drawing/2014/main" id="{AB4A3F6A-1967-4BE8-9900-88DF71D9296C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4577"/>
    <xdr:sp macro="" textlink="">
      <xdr:nvSpPr>
        <xdr:cNvPr id="3933" name="Text Box 149">
          <a:extLst>
            <a:ext uri="{FF2B5EF4-FFF2-40B4-BE49-F238E27FC236}">
              <a16:creationId xmlns:a16="http://schemas.microsoft.com/office/drawing/2014/main" id="{DFECA3B3-99B6-4703-9762-7E129FC6957D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4577"/>
    <xdr:sp macro="" textlink="">
      <xdr:nvSpPr>
        <xdr:cNvPr id="3934" name="Text Box 151">
          <a:extLst>
            <a:ext uri="{FF2B5EF4-FFF2-40B4-BE49-F238E27FC236}">
              <a16:creationId xmlns:a16="http://schemas.microsoft.com/office/drawing/2014/main" id="{66E1D29D-F731-4C9C-B1D6-D4C94C503228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4577"/>
    <xdr:sp macro="" textlink="">
      <xdr:nvSpPr>
        <xdr:cNvPr id="3935" name="Text Box 152">
          <a:extLst>
            <a:ext uri="{FF2B5EF4-FFF2-40B4-BE49-F238E27FC236}">
              <a16:creationId xmlns:a16="http://schemas.microsoft.com/office/drawing/2014/main" id="{CE96EF6B-417E-4B9B-983F-BE08E30ABFDB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4577"/>
    <xdr:sp macro="" textlink="">
      <xdr:nvSpPr>
        <xdr:cNvPr id="3936" name="Text Box 153">
          <a:extLst>
            <a:ext uri="{FF2B5EF4-FFF2-40B4-BE49-F238E27FC236}">
              <a16:creationId xmlns:a16="http://schemas.microsoft.com/office/drawing/2014/main" id="{D24CB749-F8D1-410A-9E08-819C5F82C0B7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4578"/>
    <xdr:sp macro="" textlink="">
      <xdr:nvSpPr>
        <xdr:cNvPr id="3937" name="Text Box 154">
          <a:extLst>
            <a:ext uri="{FF2B5EF4-FFF2-40B4-BE49-F238E27FC236}">
              <a16:creationId xmlns:a16="http://schemas.microsoft.com/office/drawing/2014/main" id="{D97B18EF-F5A6-4FE5-978B-76EF7DC6F680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4578"/>
    <xdr:sp macro="" textlink="">
      <xdr:nvSpPr>
        <xdr:cNvPr id="3938" name="Text Box 155">
          <a:extLst>
            <a:ext uri="{FF2B5EF4-FFF2-40B4-BE49-F238E27FC236}">
              <a16:creationId xmlns:a16="http://schemas.microsoft.com/office/drawing/2014/main" id="{4DF4D775-C726-4687-B0F3-0E2B881D75C6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39" name="Text Box 156">
          <a:extLst>
            <a:ext uri="{FF2B5EF4-FFF2-40B4-BE49-F238E27FC236}">
              <a16:creationId xmlns:a16="http://schemas.microsoft.com/office/drawing/2014/main" id="{FAFE9F65-11A1-479E-A4C6-3F601438F9E1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40" name="Text Box 157">
          <a:extLst>
            <a:ext uri="{FF2B5EF4-FFF2-40B4-BE49-F238E27FC236}">
              <a16:creationId xmlns:a16="http://schemas.microsoft.com/office/drawing/2014/main" id="{A5FC8302-0831-4843-96B4-CE99ADEA266A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941" name="Text Box 175">
          <a:extLst>
            <a:ext uri="{FF2B5EF4-FFF2-40B4-BE49-F238E27FC236}">
              <a16:creationId xmlns:a16="http://schemas.microsoft.com/office/drawing/2014/main" id="{98B535AE-A92E-472E-8050-DC2CB8C351E4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942" name="Text Box 176">
          <a:extLst>
            <a:ext uri="{FF2B5EF4-FFF2-40B4-BE49-F238E27FC236}">
              <a16:creationId xmlns:a16="http://schemas.microsoft.com/office/drawing/2014/main" id="{C0FAC12A-AAB2-4376-BA63-1A332034B760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943" name="Text Box 177">
          <a:extLst>
            <a:ext uri="{FF2B5EF4-FFF2-40B4-BE49-F238E27FC236}">
              <a16:creationId xmlns:a16="http://schemas.microsoft.com/office/drawing/2014/main" id="{47479074-2B49-4CA9-8C1A-42917B6399C2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944" name="Text Box 178">
          <a:extLst>
            <a:ext uri="{FF2B5EF4-FFF2-40B4-BE49-F238E27FC236}">
              <a16:creationId xmlns:a16="http://schemas.microsoft.com/office/drawing/2014/main" id="{024C9258-4EFD-485E-8F67-44107F0BFAC6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945" name="Text Box 179">
          <a:extLst>
            <a:ext uri="{FF2B5EF4-FFF2-40B4-BE49-F238E27FC236}">
              <a16:creationId xmlns:a16="http://schemas.microsoft.com/office/drawing/2014/main" id="{C73885E8-6AB5-4A24-985E-00B76E3E15FF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946" name="Text Box 180">
          <a:extLst>
            <a:ext uri="{FF2B5EF4-FFF2-40B4-BE49-F238E27FC236}">
              <a16:creationId xmlns:a16="http://schemas.microsoft.com/office/drawing/2014/main" id="{4FA682D1-E4C0-4437-9111-16115AAD8B2D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947" name="Text Box 181">
          <a:extLst>
            <a:ext uri="{FF2B5EF4-FFF2-40B4-BE49-F238E27FC236}">
              <a16:creationId xmlns:a16="http://schemas.microsoft.com/office/drawing/2014/main" id="{FC5917A5-9D6D-4527-94F0-E6834FE09D93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948" name="Text Box 182">
          <a:extLst>
            <a:ext uri="{FF2B5EF4-FFF2-40B4-BE49-F238E27FC236}">
              <a16:creationId xmlns:a16="http://schemas.microsoft.com/office/drawing/2014/main" id="{BB0E4EA2-542C-4AEC-B443-CBB05C3A3D8D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949" name="Text Box 183">
          <a:extLst>
            <a:ext uri="{FF2B5EF4-FFF2-40B4-BE49-F238E27FC236}">
              <a16:creationId xmlns:a16="http://schemas.microsoft.com/office/drawing/2014/main" id="{D74DD072-ED77-45E9-87A4-774FC653F0EE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950" name="Text Box 184">
          <a:extLst>
            <a:ext uri="{FF2B5EF4-FFF2-40B4-BE49-F238E27FC236}">
              <a16:creationId xmlns:a16="http://schemas.microsoft.com/office/drawing/2014/main" id="{3C83C6BE-D969-4327-874B-18F149A6DBAE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951" name="Text Box 185">
          <a:extLst>
            <a:ext uri="{FF2B5EF4-FFF2-40B4-BE49-F238E27FC236}">
              <a16:creationId xmlns:a16="http://schemas.microsoft.com/office/drawing/2014/main" id="{F4CEACBB-07B8-4E71-89F8-17733523C6FC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52" name="Text Box 186">
          <a:extLst>
            <a:ext uri="{FF2B5EF4-FFF2-40B4-BE49-F238E27FC236}">
              <a16:creationId xmlns:a16="http://schemas.microsoft.com/office/drawing/2014/main" id="{92034BEC-6213-4087-957F-7D936AEEB79D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53" name="Text Box 187">
          <a:extLst>
            <a:ext uri="{FF2B5EF4-FFF2-40B4-BE49-F238E27FC236}">
              <a16:creationId xmlns:a16="http://schemas.microsoft.com/office/drawing/2014/main" id="{7E64988F-9440-4C0F-BB2F-8C06B6BA7C73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76200" cy="254577"/>
    <xdr:sp macro="" textlink="">
      <xdr:nvSpPr>
        <xdr:cNvPr id="3954" name="Text Box 188">
          <a:extLst>
            <a:ext uri="{FF2B5EF4-FFF2-40B4-BE49-F238E27FC236}">
              <a16:creationId xmlns:a16="http://schemas.microsoft.com/office/drawing/2014/main" id="{D3F97365-FB9A-48E7-AA23-EB12D4E6A38D}"/>
            </a:ext>
          </a:extLst>
        </xdr:cNvPr>
        <xdr:cNvSpPr txBox="1">
          <a:spLocks noChangeArrowheads="1"/>
        </xdr:cNvSpPr>
      </xdr:nvSpPr>
      <xdr:spPr bwMode="auto">
        <a:xfrm>
          <a:off x="6052705" y="160816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193</xdr:row>
      <xdr:rowOff>0</xdr:rowOff>
    </xdr:from>
    <xdr:ext cx="76200" cy="254577"/>
    <xdr:sp macro="" textlink="">
      <xdr:nvSpPr>
        <xdr:cNvPr id="3955" name="Text Box 189">
          <a:extLst>
            <a:ext uri="{FF2B5EF4-FFF2-40B4-BE49-F238E27FC236}">
              <a16:creationId xmlns:a16="http://schemas.microsoft.com/office/drawing/2014/main" id="{29135B84-6DBF-4D44-9EB4-AEA367173E71}"/>
            </a:ext>
          </a:extLst>
        </xdr:cNvPr>
        <xdr:cNvSpPr txBox="1">
          <a:spLocks noChangeArrowheads="1"/>
        </xdr:cNvSpPr>
      </xdr:nvSpPr>
      <xdr:spPr bwMode="auto">
        <a:xfrm>
          <a:off x="6052705" y="172618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54577"/>
    <xdr:sp macro="" textlink="">
      <xdr:nvSpPr>
        <xdr:cNvPr id="3956" name="Text Box 190">
          <a:extLst>
            <a:ext uri="{FF2B5EF4-FFF2-40B4-BE49-F238E27FC236}">
              <a16:creationId xmlns:a16="http://schemas.microsoft.com/office/drawing/2014/main" id="{F235661F-6B0B-4B40-8E02-4604821DF02B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4577"/>
    <xdr:sp macro="" textlink="">
      <xdr:nvSpPr>
        <xdr:cNvPr id="3957" name="Text Box 191">
          <a:extLst>
            <a:ext uri="{FF2B5EF4-FFF2-40B4-BE49-F238E27FC236}">
              <a16:creationId xmlns:a16="http://schemas.microsoft.com/office/drawing/2014/main" id="{AFBF7C9F-4BD0-4F60-ACA3-027363206738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45918"/>
    <xdr:sp macro="" textlink="">
      <xdr:nvSpPr>
        <xdr:cNvPr id="3958" name="Text Box 192">
          <a:extLst>
            <a:ext uri="{FF2B5EF4-FFF2-40B4-BE49-F238E27FC236}">
              <a16:creationId xmlns:a16="http://schemas.microsoft.com/office/drawing/2014/main" id="{2AD44375-C575-4636-916B-7941B22B9998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959" name="Text Box 193">
          <a:extLst>
            <a:ext uri="{FF2B5EF4-FFF2-40B4-BE49-F238E27FC236}">
              <a16:creationId xmlns:a16="http://schemas.microsoft.com/office/drawing/2014/main" id="{1755715E-6169-4C6B-8A2F-386A50DF5209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4578"/>
    <xdr:sp macro="" textlink="">
      <xdr:nvSpPr>
        <xdr:cNvPr id="3960" name="Text Box 194">
          <a:extLst>
            <a:ext uri="{FF2B5EF4-FFF2-40B4-BE49-F238E27FC236}">
              <a16:creationId xmlns:a16="http://schemas.microsoft.com/office/drawing/2014/main" id="{89D1CCF1-C56A-4A37-9099-D1086691EC84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4577"/>
    <xdr:sp macro="" textlink="">
      <xdr:nvSpPr>
        <xdr:cNvPr id="3961" name="Text Box 195">
          <a:extLst>
            <a:ext uri="{FF2B5EF4-FFF2-40B4-BE49-F238E27FC236}">
              <a16:creationId xmlns:a16="http://schemas.microsoft.com/office/drawing/2014/main" id="{AF5E390B-F380-4725-BA5D-D4FD73B15B14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4578"/>
    <xdr:sp macro="" textlink="">
      <xdr:nvSpPr>
        <xdr:cNvPr id="3962" name="Text Box 196">
          <a:extLst>
            <a:ext uri="{FF2B5EF4-FFF2-40B4-BE49-F238E27FC236}">
              <a16:creationId xmlns:a16="http://schemas.microsoft.com/office/drawing/2014/main" id="{F6C922D8-DDEE-4D80-9333-596614D4F6DE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4577"/>
    <xdr:sp macro="" textlink="">
      <xdr:nvSpPr>
        <xdr:cNvPr id="3963" name="Text Box 197">
          <a:extLst>
            <a:ext uri="{FF2B5EF4-FFF2-40B4-BE49-F238E27FC236}">
              <a16:creationId xmlns:a16="http://schemas.microsoft.com/office/drawing/2014/main" id="{590ABC6A-A5E6-42FB-9208-1E9196BA1F23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4578"/>
    <xdr:sp macro="" textlink="">
      <xdr:nvSpPr>
        <xdr:cNvPr id="3964" name="Text Box 198">
          <a:extLst>
            <a:ext uri="{FF2B5EF4-FFF2-40B4-BE49-F238E27FC236}">
              <a16:creationId xmlns:a16="http://schemas.microsoft.com/office/drawing/2014/main" id="{CD6EA11C-6E83-41F9-B0ED-F3A7FD4EFFF2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4577"/>
    <xdr:sp macro="" textlink="">
      <xdr:nvSpPr>
        <xdr:cNvPr id="3965" name="Text Box 199">
          <a:extLst>
            <a:ext uri="{FF2B5EF4-FFF2-40B4-BE49-F238E27FC236}">
              <a16:creationId xmlns:a16="http://schemas.microsoft.com/office/drawing/2014/main" id="{32961066-0FB6-4CAC-B412-274F3D0DD8E1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4577"/>
    <xdr:sp macro="" textlink="">
      <xdr:nvSpPr>
        <xdr:cNvPr id="3966" name="Text Box 200">
          <a:extLst>
            <a:ext uri="{FF2B5EF4-FFF2-40B4-BE49-F238E27FC236}">
              <a16:creationId xmlns:a16="http://schemas.microsoft.com/office/drawing/2014/main" id="{34BD7DB6-FADE-4299-8B2B-E563508AA691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67" name="Text Box 201">
          <a:extLst>
            <a:ext uri="{FF2B5EF4-FFF2-40B4-BE49-F238E27FC236}">
              <a16:creationId xmlns:a16="http://schemas.microsoft.com/office/drawing/2014/main" id="{28B22AB6-20B4-478A-B3A4-9EB63157C18E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68" name="Text Box 202">
          <a:extLst>
            <a:ext uri="{FF2B5EF4-FFF2-40B4-BE49-F238E27FC236}">
              <a16:creationId xmlns:a16="http://schemas.microsoft.com/office/drawing/2014/main" id="{5F72C514-C3B9-40F6-9BB1-BCA1E050384D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307</xdr:row>
      <xdr:rowOff>0</xdr:rowOff>
    </xdr:from>
    <xdr:ext cx="76200" cy="254577"/>
    <xdr:sp macro="" textlink="">
      <xdr:nvSpPr>
        <xdr:cNvPr id="3969" name="Text Box 203">
          <a:extLst>
            <a:ext uri="{FF2B5EF4-FFF2-40B4-BE49-F238E27FC236}">
              <a16:creationId xmlns:a16="http://schemas.microsoft.com/office/drawing/2014/main" id="{A50E980F-02F5-4CF4-B4B8-23ED2E55131D}"/>
            </a:ext>
          </a:extLst>
        </xdr:cNvPr>
        <xdr:cNvSpPr txBox="1">
          <a:spLocks noChangeArrowheads="1"/>
        </xdr:cNvSpPr>
      </xdr:nvSpPr>
      <xdr:spPr bwMode="auto">
        <a:xfrm>
          <a:off x="6052705" y="201245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338</xdr:row>
      <xdr:rowOff>0</xdr:rowOff>
    </xdr:from>
    <xdr:ext cx="76200" cy="240896"/>
    <xdr:sp macro="" textlink="">
      <xdr:nvSpPr>
        <xdr:cNvPr id="3970" name="Text Box 204">
          <a:extLst>
            <a:ext uri="{FF2B5EF4-FFF2-40B4-BE49-F238E27FC236}">
              <a16:creationId xmlns:a16="http://schemas.microsoft.com/office/drawing/2014/main" id="{AF9A4E58-B447-47D2-94B6-15762650DE8D}"/>
            </a:ext>
          </a:extLst>
        </xdr:cNvPr>
        <xdr:cNvSpPr txBox="1">
          <a:spLocks noChangeArrowheads="1"/>
        </xdr:cNvSpPr>
      </xdr:nvSpPr>
      <xdr:spPr bwMode="auto">
        <a:xfrm>
          <a:off x="6052705" y="20903045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971" name="Text Box 206">
          <a:extLst>
            <a:ext uri="{FF2B5EF4-FFF2-40B4-BE49-F238E27FC236}">
              <a16:creationId xmlns:a16="http://schemas.microsoft.com/office/drawing/2014/main" id="{A89D5482-3C98-4704-AAB7-0099B7968106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972" name="Text Box 207">
          <a:extLst>
            <a:ext uri="{FF2B5EF4-FFF2-40B4-BE49-F238E27FC236}">
              <a16:creationId xmlns:a16="http://schemas.microsoft.com/office/drawing/2014/main" id="{A2ACA072-DDCF-41BD-9121-1EC24E34C5CF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973" name="Text Box 208">
          <a:extLst>
            <a:ext uri="{FF2B5EF4-FFF2-40B4-BE49-F238E27FC236}">
              <a16:creationId xmlns:a16="http://schemas.microsoft.com/office/drawing/2014/main" id="{8B88B591-6929-46D8-A103-9EBFC6C904A2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974" name="Text Box 209">
          <a:extLst>
            <a:ext uri="{FF2B5EF4-FFF2-40B4-BE49-F238E27FC236}">
              <a16:creationId xmlns:a16="http://schemas.microsoft.com/office/drawing/2014/main" id="{801DA6C7-DB51-4C6E-A5FF-470E7FC04693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975" name="Text Box 210">
          <a:extLst>
            <a:ext uri="{FF2B5EF4-FFF2-40B4-BE49-F238E27FC236}">
              <a16:creationId xmlns:a16="http://schemas.microsoft.com/office/drawing/2014/main" id="{3C226B6A-049C-40B4-9153-54B67B85672D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976" name="Text Box 211">
          <a:extLst>
            <a:ext uri="{FF2B5EF4-FFF2-40B4-BE49-F238E27FC236}">
              <a16:creationId xmlns:a16="http://schemas.microsoft.com/office/drawing/2014/main" id="{FEBF9FCD-5BCA-44F4-8F80-735D1C9A9138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977" name="Text Box 212">
          <a:extLst>
            <a:ext uri="{FF2B5EF4-FFF2-40B4-BE49-F238E27FC236}">
              <a16:creationId xmlns:a16="http://schemas.microsoft.com/office/drawing/2014/main" id="{E1C16C70-5CE1-44B6-B8C0-C210164EE50F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978" name="Text Box 213">
          <a:extLst>
            <a:ext uri="{FF2B5EF4-FFF2-40B4-BE49-F238E27FC236}">
              <a16:creationId xmlns:a16="http://schemas.microsoft.com/office/drawing/2014/main" id="{B8AE19A5-5B7F-43D4-8280-DFFD5F5BE4EC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979" name="Text Box 214">
          <a:extLst>
            <a:ext uri="{FF2B5EF4-FFF2-40B4-BE49-F238E27FC236}">
              <a16:creationId xmlns:a16="http://schemas.microsoft.com/office/drawing/2014/main" id="{B5B12548-1B63-40E0-840B-1ADF858F2175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980" name="Text Box 215">
          <a:extLst>
            <a:ext uri="{FF2B5EF4-FFF2-40B4-BE49-F238E27FC236}">
              <a16:creationId xmlns:a16="http://schemas.microsoft.com/office/drawing/2014/main" id="{F93E90A2-A624-44CF-8A9F-10AF59BF3900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981" name="Text Box 216">
          <a:extLst>
            <a:ext uri="{FF2B5EF4-FFF2-40B4-BE49-F238E27FC236}">
              <a16:creationId xmlns:a16="http://schemas.microsoft.com/office/drawing/2014/main" id="{3AC92791-14D5-4198-BC3D-4AFCE2C0D40C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82" name="Text Box 217">
          <a:extLst>
            <a:ext uri="{FF2B5EF4-FFF2-40B4-BE49-F238E27FC236}">
              <a16:creationId xmlns:a16="http://schemas.microsoft.com/office/drawing/2014/main" id="{934E39CF-BEB5-4A93-BB6B-9BB5E446A562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76200" cy="254577"/>
    <xdr:sp macro="" textlink="">
      <xdr:nvSpPr>
        <xdr:cNvPr id="3983" name="Text Box 218">
          <a:extLst>
            <a:ext uri="{FF2B5EF4-FFF2-40B4-BE49-F238E27FC236}">
              <a16:creationId xmlns:a16="http://schemas.microsoft.com/office/drawing/2014/main" id="{E191D3C4-F241-46A0-A4F5-A27FC9792BCB}"/>
            </a:ext>
          </a:extLst>
        </xdr:cNvPr>
        <xdr:cNvSpPr txBox="1">
          <a:spLocks noChangeArrowheads="1"/>
        </xdr:cNvSpPr>
      </xdr:nvSpPr>
      <xdr:spPr bwMode="auto">
        <a:xfrm>
          <a:off x="6052705" y="160565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192</xdr:row>
      <xdr:rowOff>0</xdr:rowOff>
    </xdr:from>
    <xdr:ext cx="76200" cy="254578"/>
    <xdr:sp macro="" textlink="">
      <xdr:nvSpPr>
        <xdr:cNvPr id="3984" name="Text Box 219">
          <a:extLst>
            <a:ext uri="{FF2B5EF4-FFF2-40B4-BE49-F238E27FC236}">
              <a16:creationId xmlns:a16="http://schemas.microsoft.com/office/drawing/2014/main" id="{C90C6759-37B4-4EBB-A2F4-B1B267642112}"/>
            </a:ext>
          </a:extLst>
        </xdr:cNvPr>
        <xdr:cNvSpPr txBox="1">
          <a:spLocks noChangeArrowheads="1"/>
        </xdr:cNvSpPr>
      </xdr:nvSpPr>
      <xdr:spPr bwMode="auto">
        <a:xfrm>
          <a:off x="6052705" y="17236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275</xdr:row>
      <xdr:rowOff>0</xdr:rowOff>
    </xdr:from>
    <xdr:ext cx="76200" cy="254577"/>
    <xdr:sp macro="" textlink="">
      <xdr:nvSpPr>
        <xdr:cNvPr id="3985" name="Text Box 220">
          <a:extLst>
            <a:ext uri="{FF2B5EF4-FFF2-40B4-BE49-F238E27FC236}">
              <a16:creationId xmlns:a16="http://schemas.microsoft.com/office/drawing/2014/main" id="{32851305-11F0-48CA-9085-90D23EA1FEB9}"/>
            </a:ext>
          </a:extLst>
        </xdr:cNvPr>
        <xdr:cNvSpPr txBox="1">
          <a:spLocks noChangeArrowheads="1"/>
        </xdr:cNvSpPr>
      </xdr:nvSpPr>
      <xdr:spPr bwMode="auto">
        <a:xfrm>
          <a:off x="6052705" y="193210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54577"/>
    <xdr:sp macro="" textlink="">
      <xdr:nvSpPr>
        <xdr:cNvPr id="3986" name="Text Box 221">
          <a:extLst>
            <a:ext uri="{FF2B5EF4-FFF2-40B4-BE49-F238E27FC236}">
              <a16:creationId xmlns:a16="http://schemas.microsoft.com/office/drawing/2014/main" id="{CDE60DE7-67BE-47FA-9C23-3AE0F009F75B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45918"/>
    <xdr:sp macro="" textlink="">
      <xdr:nvSpPr>
        <xdr:cNvPr id="3987" name="Text Box 223">
          <a:extLst>
            <a:ext uri="{FF2B5EF4-FFF2-40B4-BE49-F238E27FC236}">
              <a16:creationId xmlns:a16="http://schemas.microsoft.com/office/drawing/2014/main" id="{C67EB7A6-6334-4877-A975-191863324963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988" name="Text Box 224">
          <a:extLst>
            <a:ext uri="{FF2B5EF4-FFF2-40B4-BE49-F238E27FC236}">
              <a16:creationId xmlns:a16="http://schemas.microsoft.com/office/drawing/2014/main" id="{5599D01E-3A00-4F59-92B1-A338E0BDC37F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4578"/>
    <xdr:sp macro="" textlink="">
      <xdr:nvSpPr>
        <xdr:cNvPr id="3989" name="Text Box 225">
          <a:extLst>
            <a:ext uri="{FF2B5EF4-FFF2-40B4-BE49-F238E27FC236}">
              <a16:creationId xmlns:a16="http://schemas.microsoft.com/office/drawing/2014/main" id="{557F488E-E704-4C10-AD06-4E21AC09510D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4577"/>
    <xdr:sp macro="" textlink="">
      <xdr:nvSpPr>
        <xdr:cNvPr id="3990" name="Text Box 226">
          <a:extLst>
            <a:ext uri="{FF2B5EF4-FFF2-40B4-BE49-F238E27FC236}">
              <a16:creationId xmlns:a16="http://schemas.microsoft.com/office/drawing/2014/main" id="{D7B68155-42FC-4CEA-9960-093FF337C569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4578"/>
    <xdr:sp macro="" textlink="">
      <xdr:nvSpPr>
        <xdr:cNvPr id="3991" name="Text Box 227">
          <a:extLst>
            <a:ext uri="{FF2B5EF4-FFF2-40B4-BE49-F238E27FC236}">
              <a16:creationId xmlns:a16="http://schemas.microsoft.com/office/drawing/2014/main" id="{15A81CAC-E039-4364-BA12-7967E10ED7E9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4577"/>
    <xdr:sp macro="" textlink="">
      <xdr:nvSpPr>
        <xdr:cNvPr id="3992" name="Text Box 228">
          <a:extLst>
            <a:ext uri="{FF2B5EF4-FFF2-40B4-BE49-F238E27FC236}">
              <a16:creationId xmlns:a16="http://schemas.microsoft.com/office/drawing/2014/main" id="{95A0FE46-11C7-4FB4-95EF-AD5BB4736203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4578"/>
    <xdr:sp macro="" textlink="">
      <xdr:nvSpPr>
        <xdr:cNvPr id="3993" name="Text Box 229">
          <a:extLst>
            <a:ext uri="{FF2B5EF4-FFF2-40B4-BE49-F238E27FC236}">
              <a16:creationId xmlns:a16="http://schemas.microsoft.com/office/drawing/2014/main" id="{8518F182-6948-490C-81C6-12A3FAAF925B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4577"/>
    <xdr:sp macro="" textlink="">
      <xdr:nvSpPr>
        <xdr:cNvPr id="3994" name="Text Box 230">
          <a:extLst>
            <a:ext uri="{FF2B5EF4-FFF2-40B4-BE49-F238E27FC236}">
              <a16:creationId xmlns:a16="http://schemas.microsoft.com/office/drawing/2014/main" id="{1D42651A-5101-45EC-8F98-6D700B160637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4577"/>
    <xdr:sp macro="" textlink="">
      <xdr:nvSpPr>
        <xdr:cNvPr id="3995" name="Text Box 231">
          <a:extLst>
            <a:ext uri="{FF2B5EF4-FFF2-40B4-BE49-F238E27FC236}">
              <a16:creationId xmlns:a16="http://schemas.microsoft.com/office/drawing/2014/main" id="{99D6153A-7F5D-4C63-B446-B531430B38CD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96" name="Text Box 232">
          <a:extLst>
            <a:ext uri="{FF2B5EF4-FFF2-40B4-BE49-F238E27FC236}">
              <a16:creationId xmlns:a16="http://schemas.microsoft.com/office/drawing/2014/main" id="{D958F36E-DDE7-4C15-B91F-BFDE5BCA4196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306</xdr:row>
      <xdr:rowOff>0</xdr:rowOff>
    </xdr:from>
    <xdr:ext cx="76200" cy="254578"/>
    <xdr:sp macro="" textlink="">
      <xdr:nvSpPr>
        <xdr:cNvPr id="3997" name="Text Box 233">
          <a:extLst>
            <a:ext uri="{FF2B5EF4-FFF2-40B4-BE49-F238E27FC236}">
              <a16:creationId xmlns:a16="http://schemas.microsoft.com/office/drawing/2014/main" id="{8A34AEC8-3766-47C7-B6B4-8147E1A80D29}"/>
            </a:ext>
          </a:extLst>
        </xdr:cNvPr>
        <xdr:cNvSpPr txBox="1">
          <a:spLocks noChangeArrowheads="1"/>
        </xdr:cNvSpPr>
      </xdr:nvSpPr>
      <xdr:spPr bwMode="auto">
        <a:xfrm>
          <a:off x="6052705" y="200994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337</xdr:row>
      <xdr:rowOff>0</xdr:rowOff>
    </xdr:from>
    <xdr:ext cx="76200" cy="240896"/>
    <xdr:sp macro="" textlink="">
      <xdr:nvSpPr>
        <xdr:cNvPr id="3998" name="Text Box 234">
          <a:extLst>
            <a:ext uri="{FF2B5EF4-FFF2-40B4-BE49-F238E27FC236}">
              <a16:creationId xmlns:a16="http://schemas.microsoft.com/office/drawing/2014/main" id="{5D8DAF92-41D6-4A07-A672-21DCC60C21DA}"/>
            </a:ext>
          </a:extLst>
        </xdr:cNvPr>
        <xdr:cNvSpPr txBox="1">
          <a:spLocks noChangeArrowheads="1"/>
        </xdr:cNvSpPr>
      </xdr:nvSpPr>
      <xdr:spPr bwMode="auto">
        <a:xfrm>
          <a:off x="6052705" y="208779341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4578"/>
    <xdr:sp macro="" textlink="">
      <xdr:nvSpPr>
        <xdr:cNvPr id="3999" name="Text Box 235">
          <a:extLst>
            <a:ext uri="{FF2B5EF4-FFF2-40B4-BE49-F238E27FC236}">
              <a16:creationId xmlns:a16="http://schemas.microsoft.com/office/drawing/2014/main" id="{1F6205F2-50D0-4AD0-A841-30BB8A8A2FB1}"/>
            </a:ext>
          </a:extLst>
        </xdr:cNvPr>
        <xdr:cNvSpPr txBox="1">
          <a:spLocks noChangeArrowheads="1"/>
        </xdr:cNvSpPr>
      </xdr:nvSpPr>
      <xdr:spPr bwMode="auto">
        <a:xfrm>
          <a:off x="6052705" y="143740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4000" name="Text Box 236">
          <a:extLst>
            <a:ext uri="{FF2B5EF4-FFF2-40B4-BE49-F238E27FC236}">
              <a16:creationId xmlns:a16="http://schemas.microsoft.com/office/drawing/2014/main" id="{89EDB0D0-188A-4CB9-8486-F00AFE1BC031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4001" name="Text Box 237">
          <a:extLst>
            <a:ext uri="{FF2B5EF4-FFF2-40B4-BE49-F238E27FC236}">
              <a16:creationId xmlns:a16="http://schemas.microsoft.com/office/drawing/2014/main" id="{78849BF8-5D15-41E2-8400-D76A5E987004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4002" name="Text Box 238">
          <a:extLst>
            <a:ext uri="{FF2B5EF4-FFF2-40B4-BE49-F238E27FC236}">
              <a16:creationId xmlns:a16="http://schemas.microsoft.com/office/drawing/2014/main" id="{B4F3DF06-64E8-4390-89F9-34DFB37969DB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4003" name="Text Box 239">
          <a:extLst>
            <a:ext uri="{FF2B5EF4-FFF2-40B4-BE49-F238E27FC236}">
              <a16:creationId xmlns:a16="http://schemas.microsoft.com/office/drawing/2014/main" id="{5252F2C4-88FF-4D85-BF52-5005FBFEA652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4004" name="Text Box 240">
          <a:extLst>
            <a:ext uri="{FF2B5EF4-FFF2-40B4-BE49-F238E27FC236}">
              <a16:creationId xmlns:a16="http://schemas.microsoft.com/office/drawing/2014/main" id="{C4CAF54F-3254-4045-9D0B-AF9EDFDCE26D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4005" name="Text Box 241">
          <a:extLst>
            <a:ext uri="{FF2B5EF4-FFF2-40B4-BE49-F238E27FC236}">
              <a16:creationId xmlns:a16="http://schemas.microsoft.com/office/drawing/2014/main" id="{602038FD-5CCF-46E1-BCEC-D2F36BE4B7F0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4006" name="Text Box 242">
          <a:extLst>
            <a:ext uri="{FF2B5EF4-FFF2-40B4-BE49-F238E27FC236}">
              <a16:creationId xmlns:a16="http://schemas.microsoft.com/office/drawing/2014/main" id="{0047D970-E070-4CAA-888E-EC4B1A81F8D2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4007" name="Text Box 243">
          <a:extLst>
            <a:ext uri="{FF2B5EF4-FFF2-40B4-BE49-F238E27FC236}">
              <a16:creationId xmlns:a16="http://schemas.microsoft.com/office/drawing/2014/main" id="{510C0391-840F-4FF2-9650-65F5DFC68095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4008" name="Text Box 244">
          <a:extLst>
            <a:ext uri="{FF2B5EF4-FFF2-40B4-BE49-F238E27FC236}">
              <a16:creationId xmlns:a16="http://schemas.microsoft.com/office/drawing/2014/main" id="{264AE683-E091-4610-BACE-8B61345CC186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4009" name="Text Box 245">
          <a:extLst>
            <a:ext uri="{FF2B5EF4-FFF2-40B4-BE49-F238E27FC236}">
              <a16:creationId xmlns:a16="http://schemas.microsoft.com/office/drawing/2014/main" id="{546ADE87-A9D5-49AC-BF86-177B7C95CC74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4010" name="Text Box 246">
          <a:extLst>
            <a:ext uri="{FF2B5EF4-FFF2-40B4-BE49-F238E27FC236}">
              <a16:creationId xmlns:a16="http://schemas.microsoft.com/office/drawing/2014/main" id="{F436E271-D437-4BF1-8325-F59876A83471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4011" name="Text Box 247">
          <a:extLst>
            <a:ext uri="{FF2B5EF4-FFF2-40B4-BE49-F238E27FC236}">
              <a16:creationId xmlns:a16="http://schemas.microsoft.com/office/drawing/2014/main" id="{2AE0AB2B-34E3-4904-A591-D411F3E26C68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4012" name="Text Box 248">
          <a:extLst>
            <a:ext uri="{FF2B5EF4-FFF2-40B4-BE49-F238E27FC236}">
              <a16:creationId xmlns:a16="http://schemas.microsoft.com/office/drawing/2014/main" id="{AE0945C7-4EE2-440E-B721-C6BB5E2E0EA4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4013" name="Text Box 249">
          <a:extLst>
            <a:ext uri="{FF2B5EF4-FFF2-40B4-BE49-F238E27FC236}">
              <a16:creationId xmlns:a16="http://schemas.microsoft.com/office/drawing/2014/main" id="{BD2EF071-ECC9-4738-931B-DDA8ACCFAB34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4014" name="Text Box 250">
          <a:extLst>
            <a:ext uri="{FF2B5EF4-FFF2-40B4-BE49-F238E27FC236}">
              <a16:creationId xmlns:a16="http://schemas.microsoft.com/office/drawing/2014/main" id="{92E62418-CFF6-4A4C-96CF-EDA41399E4B0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4015" name="Text Box 251">
          <a:extLst>
            <a:ext uri="{FF2B5EF4-FFF2-40B4-BE49-F238E27FC236}">
              <a16:creationId xmlns:a16="http://schemas.microsoft.com/office/drawing/2014/main" id="{E62B7B8A-488B-402D-AD7E-D874C90A8535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4016" name="Text Box 252">
          <a:extLst>
            <a:ext uri="{FF2B5EF4-FFF2-40B4-BE49-F238E27FC236}">
              <a16:creationId xmlns:a16="http://schemas.microsoft.com/office/drawing/2014/main" id="{6238E728-7E50-48B7-8338-FAD7F70A5E6D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4017" name="Text Box 253">
          <a:extLst>
            <a:ext uri="{FF2B5EF4-FFF2-40B4-BE49-F238E27FC236}">
              <a16:creationId xmlns:a16="http://schemas.microsoft.com/office/drawing/2014/main" id="{40CFDE6E-F645-4B79-8E5F-AA902BBB5E86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4018" name="Text Box 254">
          <a:extLst>
            <a:ext uri="{FF2B5EF4-FFF2-40B4-BE49-F238E27FC236}">
              <a16:creationId xmlns:a16="http://schemas.microsoft.com/office/drawing/2014/main" id="{A7A2FB67-961C-4994-8CD6-FC0A846A1E9A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4019" name="Text Box 255">
          <a:extLst>
            <a:ext uri="{FF2B5EF4-FFF2-40B4-BE49-F238E27FC236}">
              <a16:creationId xmlns:a16="http://schemas.microsoft.com/office/drawing/2014/main" id="{8C5010B0-0E15-403F-A022-4140444D6384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4020" name="Text Box 256">
          <a:extLst>
            <a:ext uri="{FF2B5EF4-FFF2-40B4-BE49-F238E27FC236}">
              <a16:creationId xmlns:a16="http://schemas.microsoft.com/office/drawing/2014/main" id="{930D8FEA-45BA-4199-913F-2556F63DA9B3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4021" name="Text Box 257">
          <a:extLst>
            <a:ext uri="{FF2B5EF4-FFF2-40B4-BE49-F238E27FC236}">
              <a16:creationId xmlns:a16="http://schemas.microsoft.com/office/drawing/2014/main" id="{5B797547-230F-4A8B-AF78-4136C833A9D1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4022" name="Text Box 258">
          <a:extLst>
            <a:ext uri="{FF2B5EF4-FFF2-40B4-BE49-F238E27FC236}">
              <a16:creationId xmlns:a16="http://schemas.microsoft.com/office/drawing/2014/main" id="{7E4A5CEC-CC38-43FC-BB8B-228C36001EE7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4023" name="Text Box 259">
          <a:extLst>
            <a:ext uri="{FF2B5EF4-FFF2-40B4-BE49-F238E27FC236}">
              <a16:creationId xmlns:a16="http://schemas.microsoft.com/office/drawing/2014/main" id="{DCE1FD9D-11D2-4B42-B5D2-55F169E25C44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274</xdr:row>
      <xdr:rowOff>0</xdr:rowOff>
    </xdr:from>
    <xdr:ext cx="76200" cy="254578"/>
    <xdr:sp macro="" textlink="">
      <xdr:nvSpPr>
        <xdr:cNvPr id="4024" name="Text Box 260">
          <a:extLst>
            <a:ext uri="{FF2B5EF4-FFF2-40B4-BE49-F238E27FC236}">
              <a16:creationId xmlns:a16="http://schemas.microsoft.com/office/drawing/2014/main" id="{8880E4F6-0F77-4043-91AD-17AAA4F2AD70}"/>
            </a:ext>
          </a:extLst>
        </xdr:cNvPr>
        <xdr:cNvSpPr txBox="1">
          <a:spLocks noChangeArrowheads="1"/>
        </xdr:cNvSpPr>
      </xdr:nvSpPr>
      <xdr:spPr bwMode="auto">
        <a:xfrm>
          <a:off x="6052705" y="192959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4578"/>
    <xdr:sp macro="" textlink="">
      <xdr:nvSpPr>
        <xdr:cNvPr id="4025" name="Text Box 261">
          <a:extLst>
            <a:ext uri="{FF2B5EF4-FFF2-40B4-BE49-F238E27FC236}">
              <a16:creationId xmlns:a16="http://schemas.microsoft.com/office/drawing/2014/main" id="{E79D5A93-48BE-4741-A4C2-0E2707E71E04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4578"/>
    <xdr:sp macro="" textlink="">
      <xdr:nvSpPr>
        <xdr:cNvPr id="4026" name="Text Box 262">
          <a:extLst>
            <a:ext uri="{FF2B5EF4-FFF2-40B4-BE49-F238E27FC236}">
              <a16:creationId xmlns:a16="http://schemas.microsoft.com/office/drawing/2014/main" id="{DA5CDA72-6FDF-4C60-9A1C-40D677AD2A78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4577"/>
    <xdr:sp macro="" textlink="">
      <xdr:nvSpPr>
        <xdr:cNvPr id="4027" name="Text Box 263">
          <a:extLst>
            <a:ext uri="{FF2B5EF4-FFF2-40B4-BE49-F238E27FC236}">
              <a16:creationId xmlns:a16="http://schemas.microsoft.com/office/drawing/2014/main" id="{27CBBC0F-0566-4E90-99AF-BCBBBA775087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45918"/>
    <xdr:sp macro="" textlink="">
      <xdr:nvSpPr>
        <xdr:cNvPr id="4028" name="Text Box 265">
          <a:extLst>
            <a:ext uri="{FF2B5EF4-FFF2-40B4-BE49-F238E27FC236}">
              <a16:creationId xmlns:a16="http://schemas.microsoft.com/office/drawing/2014/main" id="{5F6FE7F9-5D21-46EA-860B-C4533B3EF2EB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45918"/>
    <xdr:sp macro="" textlink="">
      <xdr:nvSpPr>
        <xdr:cNvPr id="4029" name="Text Box 266">
          <a:extLst>
            <a:ext uri="{FF2B5EF4-FFF2-40B4-BE49-F238E27FC236}">
              <a16:creationId xmlns:a16="http://schemas.microsoft.com/office/drawing/2014/main" id="{5F2E084C-CCAD-4EC8-A9AB-81B7950B7205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8"/>
    <xdr:sp macro="" textlink="">
      <xdr:nvSpPr>
        <xdr:cNvPr id="4030" name="Text Box 267">
          <a:extLst>
            <a:ext uri="{FF2B5EF4-FFF2-40B4-BE49-F238E27FC236}">
              <a16:creationId xmlns:a16="http://schemas.microsoft.com/office/drawing/2014/main" id="{411F0E53-B433-4D28-A1EB-573CEAEE4913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8"/>
    <xdr:sp macro="" textlink="">
      <xdr:nvSpPr>
        <xdr:cNvPr id="4031" name="Text Box 268">
          <a:extLst>
            <a:ext uri="{FF2B5EF4-FFF2-40B4-BE49-F238E27FC236}">
              <a16:creationId xmlns:a16="http://schemas.microsoft.com/office/drawing/2014/main" id="{E00A384D-3205-4C49-B5EF-B9DE1987F157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4032" name="Text Box 269">
          <a:extLst>
            <a:ext uri="{FF2B5EF4-FFF2-40B4-BE49-F238E27FC236}">
              <a16:creationId xmlns:a16="http://schemas.microsoft.com/office/drawing/2014/main" id="{14A7D602-371E-4821-AE88-B2EDFF7B7B65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4033" name="Text Box 270">
          <a:extLst>
            <a:ext uri="{FF2B5EF4-FFF2-40B4-BE49-F238E27FC236}">
              <a16:creationId xmlns:a16="http://schemas.microsoft.com/office/drawing/2014/main" id="{6036254E-D311-4482-A9EF-6F3D0D3E9290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4577"/>
    <xdr:sp macro="" textlink="">
      <xdr:nvSpPr>
        <xdr:cNvPr id="4034" name="Text Box 271">
          <a:extLst>
            <a:ext uri="{FF2B5EF4-FFF2-40B4-BE49-F238E27FC236}">
              <a16:creationId xmlns:a16="http://schemas.microsoft.com/office/drawing/2014/main" id="{E66B3AC5-4808-4C68-ABB0-E6C3692B4FE8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4577"/>
    <xdr:sp macro="" textlink="">
      <xdr:nvSpPr>
        <xdr:cNvPr id="4035" name="Text Box 272">
          <a:extLst>
            <a:ext uri="{FF2B5EF4-FFF2-40B4-BE49-F238E27FC236}">
              <a16:creationId xmlns:a16="http://schemas.microsoft.com/office/drawing/2014/main" id="{B74F3C94-EE8E-4C98-8A3D-DDF6A621A977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4577"/>
    <xdr:sp macro="" textlink="">
      <xdr:nvSpPr>
        <xdr:cNvPr id="4036" name="Text Box 273">
          <a:extLst>
            <a:ext uri="{FF2B5EF4-FFF2-40B4-BE49-F238E27FC236}">
              <a16:creationId xmlns:a16="http://schemas.microsoft.com/office/drawing/2014/main" id="{F31BF2DD-D757-4BB0-A2C7-8EAA82D88835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4577"/>
    <xdr:sp macro="" textlink="">
      <xdr:nvSpPr>
        <xdr:cNvPr id="4037" name="Text Box 275">
          <a:extLst>
            <a:ext uri="{FF2B5EF4-FFF2-40B4-BE49-F238E27FC236}">
              <a16:creationId xmlns:a16="http://schemas.microsoft.com/office/drawing/2014/main" id="{A8215FB3-BAF0-40AE-A258-B5802853D54D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4577"/>
    <xdr:sp macro="" textlink="">
      <xdr:nvSpPr>
        <xdr:cNvPr id="4038" name="Text Box 276">
          <a:extLst>
            <a:ext uri="{FF2B5EF4-FFF2-40B4-BE49-F238E27FC236}">
              <a16:creationId xmlns:a16="http://schemas.microsoft.com/office/drawing/2014/main" id="{31BE7927-00CA-4A0F-B753-3FDAABA57C64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4577"/>
    <xdr:sp macro="" textlink="">
      <xdr:nvSpPr>
        <xdr:cNvPr id="4039" name="Text Box 277">
          <a:extLst>
            <a:ext uri="{FF2B5EF4-FFF2-40B4-BE49-F238E27FC236}">
              <a16:creationId xmlns:a16="http://schemas.microsoft.com/office/drawing/2014/main" id="{2F4B17B3-99CF-4A89-A46D-AAD104175C64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4577"/>
    <xdr:sp macro="" textlink="">
      <xdr:nvSpPr>
        <xdr:cNvPr id="4040" name="Text Box 278">
          <a:extLst>
            <a:ext uri="{FF2B5EF4-FFF2-40B4-BE49-F238E27FC236}">
              <a16:creationId xmlns:a16="http://schemas.microsoft.com/office/drawing/2014/main" id="{FFFC9B77-8C8F-4380-A1E4-0EA1F11AFDD7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4577"/>
    <xdr:sp macro="" textlink="">
      <xdr:nvSpPr>
        <xdr:cNvPr id="4041" name="Text Box 279">
          <a:extLst>
            <a:ext uri="{FF2B5EF4-FFF2-40B4-BE49-F238E27FC236}">
              <a16:creationId xmlns:a16="http://schemas.microsoft.com/office/drawing/2014/main" id="{FB9B2B21-AFAF-42CB-8BA6-9AB20422BF0B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4577"/>
    <xdr:sp macro="" textlink="">
      <xdr:nvSpPr>
        <xdr:cNvPr id="4042" name="Text Box 280">
          <a:extLst>
            <a:ext uri="{FF2B5EF4-FFF2-40B4-BE49-F238E27FC236}">
              <a16:creationId xmlns:a16="http://schemas.microsoft.com/office/drawing/2014/main" id="{0B73F3A6-8B81-43CC-B1F6-1F16D6A05EE3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4578"/>
    <xdr:sp macro="" textlink="">
      <xdr:nvSpPr>
        <xdr:cNvPr id="4043" name="Text Box 281">
          <a:extLst>
            <a:ext uri="{FF2B5EF4-FFF2-40B4-BE49-F238E27FC236}">
              <a16:creationId xmlns:a16="http://schemas.microsoft.com/office/drawing/2014/main" id="{D38282CF-C993-4D90-8FB0-76E1D27A2605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4578"/>
    <xdr:sp macro="" textlink="">
      <xdr:nvSpPr>
        <xdr:cNvPr id="4044" name="Text Box 282">
          <a:extLst>
            <a:ext uri="{FF2B5EF4-FFF2-40B4-BE49-F238E27FC236}">
              <a16:creationId xmlns:a16="http://schemas.microsoft.com/office/drawing/2014/main" id="{29406DEE-75C1-4671-870C-FD4A544D132C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4045" name="Text Box 283">
          <a:extLst>
            <a:ext uri="{FF2B5EF4-FFF2-40B4-BE49-F238E27FC236}">
              <a16:creationId xmlns:a16="http://schemas.microsoft.com/office/drawing/2014/main" id="{85EF6142-E6CE-4336-821E-5F813E167B45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4046" name="Text Box 284">
          <a:extLst>
            <a:ext uri="{FF2B5EF4-FFF2-40B4-BE49-F238E27FC236}">
              <a16:creationId xmlns:a16="http://schemas.microsoft.com/office/drawing/2014/main" id="{CC7DC99F-20AD-4FA2-A537-3A82F637D168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349</xdr:row>
      <xdr:rowOff>0</xdr:rowOff>
    </xdr:from>
    <xdr:ext cx="76200" cy="254577"/>
    <xdr:sp macro="" textlink="">
      <xdr:nvSpPr>
        <xdr:cNvPr id="4047" name="Text Box 285">
          <a:extLst>
            <a:ext uri="{FF2B5EF4-FFF2-40B4-BE49-F238E27FC236}">
              <a16:creationId xmlns:a16="http://schemas.microsoft.com/office/drawing/2014/main" id="{D64F30BB-EE71-453A-AA48-F7B1FD38859C}"/>
            </a:ext>
          </a:extLst>
        </xdr:cNvPr>
        <xdr:cNvSpPr txBox="1">
          <a:spLocks noChangeArrowheads="1"/>
        </xdr:cNvSpPr>
      </xdr:nvSpPr>
      <xdr:spPr bwMode="auto">
        <a:xfrm>
          <a:off x="6052705" y="211792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4048" name="Text Box 286">
          <a:extLst>
            <a:ext uri="{FF2B5EF4-FFF2-40B4-BE49-F238E27FC236}">
              <a16:creationId xmlns:a16="http://schemas.microsoft.com/office/drawing/2014/main" id="{43ED8FC1-15B2-4143-B28F-EEDDE4D32DAB}"/>
            </a:ext>
          </a:extLst>
        </xdr:cNvPr>
        <xdr:cNvSpPr txBox="1">
          <a:spLocks noChangeArrowheads="1"/>
        </xdr:cNvSpPr>
      </xdr:nvSpPr>
      <xdr:spPr bwMode="auto">
        <a:xfrm>
          <a:off x="6052705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</xdr:row>
      <xdr:rowOff>0</xdr:rowOff>
    </xdr:from>
    <xdr:ext cx="76200" cy="254577"/>
    <xdr:sp macro="" textlink="">
      <xdr:nvSpPr>
        <xdr:cNvPr id="4049" name="Text Box 287">
          <a:extLst>
            <a:ext uri="{FF2B5EF4-FFF2-40B4-BE49-F238E27FC236}">
              <a16:creationId xmlns:a16="http://schemas.microsoft.com/office/drawing/2014/main" id="{A0A32518-2950-40BD-B247-DBBB82E03530}"/>
            </a:ext>
          </a:extLst>
        </xdr:cNvPr>
        <xdr:cNvSpPr txBox="1">
          <a:spLocks noChangeArrowheads="1"/>
        </xdr:cNvSpPr>
      </xdr:nvSpPr>
      <xdr:spPr bwMode="auto">
        <a:xfrm>
          <a:off x="6052705" y="234141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4050" name="Text Box 288">
          <a:extLst>
            <a:ext uri="{FF2B5EF4-FFF2-40B4-BE49-F238E27FC236}">
              <a16:creationId xmlns:a16="http://schemas.microsoft.com/office/drawing/2014/main" id="{43FB5C96-BBE4-42CB-A529-B4D7D95FBBA6}"/>
            </a:ext>
          </a:extLst>
        </xdr:cNvPr>
        <xdr:cNvSpPr txBox="1">
          <a:spLocks noChangeArrowheads="1"/>
        </xdr:cNvSpPr>
      </xdr:nvSpPr>
      <xdr:spPr bwMode="auto">
        <a:xfrm>
          <a:off x="6052705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437</xdr:row>
      <xdr:rowOff>0</xdr:rowOff>
    </xdr:from>
    <xdr:ext cx="76200" cy="254577"/>
    <xdr:sp macro="" textlink="">
      <xdr:nvSpPr>
        <xdr:cNvPr id="4051" name="Text Box 289">
          <a:extLst>
            <a:ext uri="{FF2B5EF4-FFF2-40B4-BE49-F238E27FC236}">
              <a16:creationId xmlns:a16="http://schemas.microsoft.com/office/drawing/2014/main" id="{C4937472-AEFF-43B0-9274-2B3E73DB4546}"/>
            </a:ext>
          </a:extLst>
        </xdr:cNvPr>
        <xdr:cNvSpPr txBox="1">
          <a:spLocks noChangeArrowheads="1"/>
        </xdr:cNvSpPr>
      </xdr:nvSpPr>
      <xdr:spPr bwMode="auto">
        <a:xfrm>
          <a:off x="6052705" y="233890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349</xdr:row>
      <xdr:rowOff>0</xdr:rowOff>
    </xdr:from>
    <xdr:ext cx="76200" cy="254577"/>
    <xdr:sp macro="" textlink="">
      <xdr:nvSpPr>
        <xdr:cNvPr id="4052" name="Text Box 290">
          <a:extLst>
            <a:ext uri="{FF2B5EF4-FFF2-40B4-BE49-F238E27FC236}">
              <a16:creationId xmlns:a16="http://schemas.microsoft.com/office/drawing/2014/main" id="{DA6B3C2E-3E39-4612-992F-67CAD25A3798}"/>
            </a:ext>
          </a:extLst>
        </xdr:cNvPr>
        <xdr:cNvSpPr txBox="1">
          <a:spLocks noChangeArrowheads="1"/>
        </xdr:cNvSpPr>
      </xdr:nvSpPr>
      <xdr:spPr bwMode="auto">
        <a:xfrm>
          <a:off x="6052705" y="211792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4053" name="Text Box 291">
          <a:extLst>
            <a:ext uri="{FF2B5EF4-FFF2-40B4-BE49-F238E27FC236}">
              <a16:creationId xmlns:a16="http://schemas.microsoft.com/office/drawing/2014/main" id="{FD350E49-2DE5-4C0E-93ED-D0FC1E912199}"/>
            </a:ext>
          </a:extLst>
        </xdr:cNvPr>
        <xdr:cNvSpPr txBox="1">
          <a:spLocks noChangeArrowheads="1"/>
        </xdr:cNvSpPr>
      </xdr:nvSpPr>
      <xdr:spPr bwMode="auto">
        <a:xfrm>
          <a:off x="6052705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</xdr:row>
      <xdr:rowOff>0</xdr:rowOff>
    </xdr:from>
    <xdr:ext cx="76200" cy="254577"/>
    <xdr:sp macro="" textlink="">
      <xdr:nvSpPr>
        <xdr:cNvPr id="4054" name="Text Box 292">
          <a:extLst>
            <a:ext uri="{FF2B5EF4-FFF2-40B4-BE49-F238E27FC236}">
              <a16:creationId xmlns:a16="http://schemas.microsoft.com/office/drawing/2014/main" id="{E024428D-C335-41D6-B512-DE108151C5CD}"/>
            </a:ext>
          </a:extLst>
        </xdr:cNvPr>
        <xdr:cNvSpPr txBox="1">
          <a:spLocks noChangeArrowheads="1"/>
        </xdr:cNvSpPr>
      </xdr:nvSpPr>
      <xdr:spPr bwMode="auto">
        <a:xfrm>
          <a:off x="6052705" y="234141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4055" name="Text Box 293">
          <a:extLst>
            <a:ext uri="{FF2B5EF4-FFF2-40B4-BE49-F238E27FC236}">
              <a16:creationId xmlns:a16="http://schemas.microsoft.com/office/drawing/2014/main" id="{9235B392-0BBB-4AF3-BF51-C820C987A8FE}"/>
            </a:ext>
          </a:extLst>
        </xdr:cNvPr>
        <xdr:cNvSpPr txBox="1">
          <a:spLocks noChangeArrowheads="1"/>
        </xdr:cNvSpPr>
      </xdr:nvSpPr>
      <xdr:spPr bwMode="auto">
        <a:xfrm>
          <a:off x="6052705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437</xdr:row>
      <xdr:rowOff>0</xdr:rowOff>
    </xdr:from>
    <xdr:ext cx="76200" cy="254577"/>
    <xdr:sp macro="" textlink="">
      <xdr:nvSpPr>
        <xdr:cNvPr id="4056" name="Text Box 294">
          <a:extLst>
            <a:ext uri="{FF2B5EF4-FFF2-40B4-BE49-F238E27FC236}">
              <a16:creationId xmlns:a16="http://schemas.microsoft.com/office/drawing/2014/main" id="{668FECB6-D811-4B87-ABBD-3E9A2DE71059}"/>
            </a:ext>
          </a:extLst>
        </xdr:cNvPr>
        <xdr:cNvSpPr txBox="1">
          <a:spLocks noChangeArrowheads="1"/>
        </xdr:cNvSpPr>
      </xdr:nvSpPr>
      <xdr:spPr bwMode="auto">
        <a:xfrm>
          <a:off x="6052705" y="233890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54577"/>
    <xdr:sp macro="" textlink="">
      <xdr:nvSpPr>
        <xdr:cNvPr id="4057" name="Text Box 295">
          <a:extLst>
            <a:ext uri="{FF2B5EF4-FFF2-40B4-BE49-F238E27FC236}">
              <a16:creationId xmlns:a16="http://schemas.microsoft.com/office/drawing/2014/main" id="{70ECAAD6-4AB6-43CF-96A1-0136204A8836}"/>
            </a:ext>
          </a:extLst>
        </xdr:cNvPr>
        <xdr:cNvSpPr txBox="1">
          <a:spLocks noChangeArrowheads="1"/>
        </xdr:cNvSpPr>
      </xdr:nvSpPr>
      <xdr:spPr bwMode="auto">
        <a:xfrm>
          <a:off x="6052705" y="236652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54578"/>
    <xdr:sp macro="" textlink="">
      <xdr:nvSpPr>
        <xdr:cNvPr id="4058" name="Text Box 296">
          <a:extLst>
            <a:ext uri="{FF2B5EF4-FFF2-40B4-BE49-F238E27FC236}">
              <a16:creationId xmlns:a16="http://schemas.microsoft.com/office/drawing/2014/main" id="{76BAEDDD-2FF3-4D20-96CF-3A7FF5AB4046}"/>
            </a:ext>
          </a:extLst>
        </xdr:cNvPr>
        <xdr:cNvSpPr txBox="1">
          <a:spLocks noChangeArrowheads="1"/>
        </xdr:cNvSpPr>
      </xdr:nvSpPr>
      <xdr:spPr bwMode="auto">
        <a:xfrm>
          <a:off x="6052705" y="239164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40896"/>
    <xdr:sp macro="" textlink="">
      <xdr:nvSpPr>
        <xdr:cNvPr id="4059" name="Text Box 297">
          <a:extLst>
            <a:ext uri="{FF2B5EF4-FFF2-40B4-BE49-F238E27FC236}">
              <a16:creationId xmlns:a16="http://schemas.microsoft.com/office/drawing/2014/main" id="{AAEDDE94-E181-4069-9B0A-A805CF7A5BF3}"/>
            </a:ext>
          </a:extLst>
        </xdr:cNvPr>
        <xdr:cNvSpPr txBox="1">
          <a:spLocks noChangeArrowheads="1"/>
        </xdr:cNvSpPr>
      </xdr:nvSpPr>
      <xdr:spPr bwMode="auto">
        <a:xfrm>
          <a:off x="6052705" y="246948614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457</xdr:row>
      <xdr:rowOff>0</xdr:rowOff>
    </xdr:from>
    <xdr:ext cx="76200" cy="254577"/>
    <xdr:sp macro="" textlink="">
      <xdr:nvSpPr>
        <xdr:cNvPr id="4060" name="Text Box 298">
          <a:extLst>
            <a:ext uri="{FF2B5EF4-FFF2-40B4-BE49-F238E27FC236}">
              <a16:creationId xmlns:a16="http://schemas.microsoft.com/office/drawing/2014/main" id="{1D86B746-4B05-49DE-9620-FF0CE3F33BA9}"/>
            </a:ext>
          </a:extLst>
        </xdr:cNvPr>
        <xdr:cNvSpPr txBox="1">
          <a:spLocks noChangeArrowheads="1"/>
        </xdr:cNvSpPr>
      </xdr:nvSpPr>
      <xdr:spPr bwMode="auto">
        <a:xfrm>
          <a:off x="6052705" y="238912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488</xdr:row>
      <xdr:rowOff>0</xdr:rowOff>
    </xdr:from>
    <xdr:ext cx="76200" cy="240896"/>
    <xdr:sp macro="" textlink="">
      <xdr:nvSpPr>
        <xdr:cNvPr id="4061" name="Text Box 299">
          <a:extLst>
            <a:ext uri="{FF2B5EF4-FFF2-40B4-BE49-F238E27FC236}">
              <a16:creationId xmlns:a16="http://schemas.microsoft.com/office/drawing/2014/main" id="{5A7D4B11-A1CC-4300-AA2B-75ACF0556C10}"/>
            </a:ext>
          </a:extLst>
        </xdr:cNvPr>
        <xdr:cNvSpPr txBox="1">
          <a:spLocks noChangeArrowheads="1"/>
        </xdr:cNvSpPr>
      </xdr:nvSpPr>
      <xdr:spPr bwMode="auto">
        <a:xfrm>
          <a:off x="6052705" y="2466975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54577"/>
    <xdr:sp macro="" textlink="">
      <xdr:nvSpPr>
        <xdr:cNvPr id="4062" name="Text Box 300">
          <a:extLst>
            <a:ext uri="{FF2B5EF4-FFF2-40B4-BE49-F238E27FC236}">
              <a16:creationId xmlns:a16="http://schemas.microsoft.com/office/drawing/2014/main" id="{D0F146C6-9164-424D-95D0-C13FE1E18A4D}"/>
            </a:ext>
          </a:extLst>
        </xdr:cNvPr>
        <xdr:cNvSpPr txBox="1">
          <a:spLocks noChangeArrowheads="1"/>
        </xdr:cNvSpPr>
      </xdr:nvSpPr>
      <xdr:spPr bwMode="auto">
        <a:xfrm>
          <a:off x="6052705" y="236652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54578"/>
    <xdr:sp macro="" textlink="">
      <xdr:nvSpPr>
        <xdr:cNvPr id="4063" name="Text Box 301">
          <a:extLst>
            <a:ext uri="{FF2B5EF4-FFF2-40B4-BE49-F238E27FC236}">
              <a16:creationId xmlns:a16="http://schemas.microsoft.com/office/drawing/2014/main" id="{E2763F66-14EB-49B7-9893-E1DD491B3B90}"/>
            </a:ext>
          </a:extLst>
        </xdr:cNvPr>
        <xdr:cNvSpPr txBox="1">
          <a:spLocks noChangeArrowheads="1"/>
        </xdr:cNvSpPr>
      </xdr:nvSpPr>
      <xdr:spPr bwMode="auto">
        <a:xfrm>
          <a:off x="6052705" y="239164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40896"/>
    <xdr:sp macro="" textlink="">
      <xdr:nvSpPr>
        <xdr:cNvPr id="4064" name="Text Box 302">
          <a:extLst>
            <a:ext uri="{FF2B5EF4-FFF2-40B4-BE49-F238E27FC236}">
              <a16:creationId xmlns:a16="http://schemas.microsoft.com/office/drawing/2014/main" id="{73C84CD7-ADE8-4407-86A5-CEE030D303CF}"/>
            </a:ext>
          </a:extLst>
        </xdr:cNvPr>
        <xdr:cNvSpPr txBox="1">
          <a:spLocks noChangeArrowheads="1"/>
        </xdr:cNvSpPr>
      </xdr:nvSpPr>
      <xdr:spPr bwMode="auto">
        <a:xfrm>
          <a:off x="6052705" y="246948614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457</xdr:row>
      <xdr:rowOff>0</xdr:rowOff>
    </xdr:from>
    <xdr:ext cx="76200" cy="254577"/>
    <xdr:sp macro="" textlink="">
      <xdr:nvSpPr>
        <xdr:cNvPr id="4065" name="Text Box 303">
          <a:extLst>
            <a:ext uri="{FF2B5EF4-FFF2-40B4-BE49-F238E27FC236}">
              <a16:creationId xmlns:a16="http://schemas.microsoft.com/office/drawing/2014/main" id="{E94FD5DB-BBEB-40DE-B22D-3DFAD55DC676}"/>
            </a:ext>
          </a:extLst>
        </xdr:cNvPr>
        <xdr:cNvSpPr txBox="1">
          <a:spLocks noChangeArrowheads="1"/>
        </xdr:cNvSpPr>
      </xdr:nvSpPr>
      <xdr:spPr bwMode="auto">
        <a:xfrm>
          <a:off x="6052705" y="238912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488</xdr:row>
      <xdr:rowOff>0</xdr:rowOff>
    </xdr:from>
    <xdr:ext cx="76200" cy="240896"/>
    <xdr:sp macro="" textlink="">
      <xdr:nvSpPr>
        <xdr:cNvPr id="4066" name="Text Box 304">
          <a:extLst>
            <a:ext uri="{FF2B5EF4-FFF2-40B4-BE49-F238E27FC236}">
              <a16:creationId xmlns:a16="http://schemas.microsoft.com/office/drawing/2014/main" id="{8013FAD8-C80C-4CF8-A64A-7AE0F2B947E9}"/>
            </a:ext>
          </a:extLst>
        </xdr:cNvPr>
        <xdr:cNvSpPr txBox="1">
          <a:spLocks noChangeArrowheads="1"/>
        </xdr:cNvSpPr>
      </xdr:nvSpPr>
      <xdr:spPr bwMode="auto">
        <a:xfrm>
          <a:off x="6052705" y="2466975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4067" name="Text Box 129">
          <a:extLst>
            <a:ext uri="{FF2B5EF4-FFF2-40B4-BE49-F238E27FC236}">
              <a16:creationId xmlns:a16="http://schemas.microsoft.com/office/drawing/2014/main" id="{2320698A-B46D-489F-820E-E516015A3FFD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4068" name="Text Box 130">
          <a:extLst>
            <a:ext uri="{FF2B5EF4-FFF2-40B4-BE49-F238E27FC236}">
              <a16:creationId xmlns:a16="http://schemas.microsoft.com/office/drawing/2014/main" id="{C30192A7-D1E1-4FC4-9517-D368444DFCA9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4069" name="Text Box 256">
          <a:extLst>
            <a:ext uri="{FF2B5EF4-FFF2-40B4-BE49-F238E27FC236}">
              <a16:creationId xmlns:a16="http://schemas.microsoft.com/office/drawing/2014/main" id="{76230F7E-89D8-4D53-B641-E8347C7FC132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4070" name="Text Box 257">
          <a:extLst>
            <a:ext uri="{FF2B5EF4-FFF2-40B4-BE49-F238E27FC236}">
              <a16:creationId xmlns:a16="http://schemas.microsoft.com/office/drawing/2014/main" id="{4BAE634E-602E-492A-9F68-1D950240745E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4071" name="Text Box 58">
          <a:extLst>
            <a:ext uri="{FF2B5EF4-FFF2-40B4-BE49-F238E27FC236}">
              <a16:creationId xmlns:a16="http://schemas.microsoft.com/office/drawing/2014/main" id="{EC4F9A01-575C-4DB7-ADF8-7C5BFB6A0E3F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4072" name="Text Box 89">
          <a:extLst>
            <a:ext uri="{FF2B5EF4-FFF2-40B4-BE49-F238E27FC236}">
              <a16:creationId xmlns:a16="http://schemas.microsoft.com/office/drawing/2014/main" id="{416A0F19-D254-4118-BC74-5A682BC091F4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4073" name="Text Box 127">
          <a:extLst>
            <a:ext uri="{FF2B5EF4-FFF2-40B4-BE49-F238E27FC236}">
              <a16:creationId xmlns:a16="http://schemas.microsoft.com/office/drawing/2014/main" id="{AD15C69B-4573-4A56-B2E0-B0DE792BDCE0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4074" name="Text Box 128">
          <a:extLst>
            <a:ext uri="{FF2B5EF4-FFF2-40B4-BE49-F238E27FC236}">
              <a16:creationId xmlns:a16="http://schemas.microsoft.com/office/drawing/2014/main" id="{FF3811EC-F2B1-4535-A18E-1EE22629436C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4075" name="Text Box 129">
          <a:extLst>
            <a:ext uri="{FF2B5EF4-FFF2-40B4-BE49-F238E27FC236}">
              <a16:creationId xmlns:a16="http://schemas.microsoft.com/office/drawing/2014/main" id="{18F182E2-C7AA-4E24-BAF4-0805C7AF74A1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4076" name="Text Box 130">
          <a:extLst>
            <a:ext uri="{FF2B5EF4-FFF2-40B4-BE49-F238E27FC236}">
              <a16:creationId xmlns:a16="http://schemas.microsoft.com/office/drawing/2014/main" id="{088D1165-16F8-4CF9-8A42-E35AB1332E71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4077" name="Text Box 185">
          <a:extLst>
            <a:ext uri="{FF2B5EF4-FFF2-40B4-BE49-F238E27FC236}">
              <a16:creationId xmlns:a16="http://schemas.microsoft.com/office/drawing/2014/main" id="{8A6F6D71-6EBC-43D0-BA34-7937B323A28A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4078" name="Text Box 216">
          <a:extLst>
            <a:ext uri="{FF2B5EF4-FFF2-40B4-BE49-F238E27FC236}">
              <a16:creationId xmlns:a16="http://schemas.microsoft.com/office/drawing/2014/main" id="{EC713756-B379-43D7-9332-ED37E8440EBF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4079" name="Text Box 254">
          <a:extLst>
            <a:ext uri="{FF2B5EF4-FFF2-40B4-BE49-F238E27FC236}">
              <a16:creationId xmlns:a16="http://schemas.microsoft.com/office/drawing/2014/main" id="{69919A13-AB33-4C7E-A799-EC425B883F28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4080" name="Text Box 255">
          <a:extLst>
            <a:ext uri="{FF2B5EF4-FFF2-40B4-BE49-F238E27FC236}">
              <a16:creationId xmlns:a16="http://schemas.microsoft.com/office/drawing/2014/main" id="{2AEBA6EA-1B0E-4A72-ACF2-912CDC298F58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4081" name="Text Box 256">
          <a:extLst>
            <a:ext uri="{FF2B5EF4-FFF2-40B4-BE49-F238E27FC236}">
              <a16:creationId xmlns:a16="http://schemas.microsoft.com/office/drawing/2014/main" id="{371CD843-5C90-4AD9-A0C9-EDEC5A85ADDF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4082" name="Text Box 257">
          <a:extLst>
            <a:ext uri="{FF2B5EF4-FFF2-40B4-BE49-F238E27FC236}">
              <a16:creationId xmlns:a16="http://schemas.microsoft.com/office/drawing/2014/main" id="{F5FBA557-0729-4401-A6E1-7CB596CB79EE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194</xdr:row>
      <xdr:rowOff>0</xdr:rowOff>
    </xdr:from>
    <xdr:ext cx="76200" cy="254578"/>
    <xdr:sp macro="" textlink="">
      <xdr:nvSpPr>
        <xdr:cNvPr id="4083" name="Text Box 92">
          <a:extLst>
            <a:ext uri="{FF2B5EF4-FFF2-40B4-BE49-F238E27FC236}">
              <a16:creationId xmlns:a16="http://schemas.microsoft.com/office/drawing/2014/main" id="{3D80839B-5EC4-4419-B6A5-E3EC68FC56E8}"/>
            </a:ext>
          </a:extLst>
        </xdr:cNvPr>
        <xdr:cNvSpPr txBox="1">
          <a:spLocks noChangeArrowheads="1"/>
        </xdr:cNvSpPr>
      </xdr:nvSpPr>
      <xdr:spPr bwMode="auto">
        <a:xfrm>
          <a:off x="6052705" y="172870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194</xdr:row>
      <xdr:rowOff>0</xdr:rowOff>
    </xdr:from>
    <xdr:ext cx="76200" cy="254578"/>
    <xdr:sp macro="" textlink="">
      <xdr:nvSpPr>
        <xdr:cNvPr id="4084" name="Text Box 219">
          <a:extLst>
            <a:ext uri="{FF2B5EF4-FFF2-40B4-BE49-F238E27FC236}">
              <a16:creationId xmlns:a16="http://schemas.microsoft.com/office/drawing/2014/main" id="{BBC08242-A4D0-4220-856B-18F3DC83F07E}"/>
            </a:ext>
          </a:extLst>
        </xdr:cNvPr>
        <xdr:cNvSpPr txBox="1">
          <a:spLocks noChangeArrowheads="1"/>
        </xdr:cNvSpPr>
      </xdr:nvSpPr>
      <xdr:spPr bwMode="auto">
        <a:xfrm>
          <a:off x="6052705" y="172870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atocity01-my.sharepoint.com/0800&#20445;&#20581;&#31119;&#31049;&#25903;&#25588;&#37096;/0400&#38556;&#23475;&#32773;&#31119;&#31049;&#35506;/&#35506;&#22806;&#31192;/&#12304;&#38556;&#23475;&#32773;&#20107;&#26989;&#25152;&#25903;&#25588;&#20418;&#12305;/05&#12288;&#20171;&#35703;&#32102;&#20184;&#36027;&#31561;/04&#12304;&#22577;&#37228;&#25913;&#23450;&#12539;&#12469;&#12540;&#12499;&#12473;&#12467;&#12540;&#12489;&#31561;&#12305;/R6.4&#26045;&#34892;/&#20171;&#35703;&#32102;&#20184;&#36027;&#31561;&#21336;&#20301;&#25968;&#12469;&#12540;&#12499;&#12473;&#12467;&#12540;&#12489;&#9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11_居宅介護（名前定義）"/>
      <sheetName val="表紙"/>
      <sheetName val="説明"/>
      <sheetName val="1居宅介護(身介、単一日中)"/>
      <sheetName val="1居宅介護(身介、単一早朝夜間)"/>
      <sheetName val="1居宅介護(身介、単一深夜)"/>
      <sheetName val="1居宅介護(身介、合成深夜)"/>
      <sheetName val="1居宅介護(身介、合成早朝)"/>
      <sheetName val="1居宅介護(身介、合成日中)"/>
      <sheetName val="1居宅介護(身介、合成夜間１)"/>
      <sheetName val="1居宅介護(身介、合成夜間２)"/>
      <sheetName val="1居宅介護(身介、2h未合成１)"/>
      <sheetName val="1居宅介護(身介、2h未合成２)"/>
      <sheetName val="1居宅介護(身介、2h未合成３)"/>
      <sheetName val="1居宅介護(身介、日中増分)"/>
      <sheetName val="1居宅介護(身介、早朝夜間増分)"/>
      <sheetName val="1居宅介護(身介、深夜増分)"/>
      <sheetName val="1居宅介護(身介重度、単一日中・早朝・夜間)"/>
      <sheetName val="1居宅介護(身介重度、単一深夜)"/>
      <sheetName val="1居宅介護(身介重度、合成１-1)"/>
      <sheetName val="1居宅介護(身介重度、合成１-2)"/>
      <sheetName val="1居宅介護(身介重度、合成１-3)"/>
      <sheetName val="1居宅介護(身介重度、合成１-4)"/>
      <sheetName val="1居宅介護(身介重度、合成１-5)"/>
      <sheetName val="1居宅介護(身介重度、合成１-6)"/>
      <sheetName val="1居宅介護(身介重度、合成１-7)"/>
      <sheetName val="1居宅介護(身介重度、合成１-8)"/>
      <sheetName val="1居宅介護(身介重度、日中早朝増分)"/>
      <sheetName val="1居宅介護(身介重度、夜間深夜増分)"/>
      <sheetName val="1居宅介護(通院身体、単一日中)"/>
      <sheetName val="1居宅介護(通院身体、単一早朝夜間)"/>
      <sheetName val="1居宅介護(通院身体、単一深夜)"/>
      <sheetName val="1居宅介護(通院身体、合成深夜)"/>
      <sheetName val="1居宅介護(通院身体、合成早朝)"/>
      <sheetName val="1居宅介護(通院身体、合成日中)"/>
      <sheetName val="1居宅介護(通院身体、合成夜間１)"/>
      <sheetName val="1居宅介護(通院身体、合成夜間２)"/>
      <sheetName val="1居宅介護(通院身体、2h未合成１)"/>
      <sheetName val="1居宅介護(通院身体、2h未合成２)"/>
      <sheetName val="1居宅介護(通院身体、2h未合成３‐1)"/>
      <sheetName val="1居宅介護(通院身体、2h未合成３‐2)"/>
      <sheetName val="1居宅介護(通院身体、日中増分)"/>
      <sheetName val="1居宅介護(通院身体、早朝夜間増分)"/>
      <sheetName val="1居宅介護(通院身体、深夜増分)"/>
      <sheetName val="1居宅介護(通院重度、単一日中・早朝・夜間)"/>
      <sheetName val="1居宅介護(通院重度、単一深夜)"/>
      <sheetName val="1居宅介護(通院重度、合成１-1)"/>
      <sheetName val="1居宅介護(通院重度、合成１-2)"/>
      <sheetName val="1居宅介護(通院重度、合成１-3)"/>
      <sheetName val="1居宅介護(通院重度、合成１-4)"/>
      <sheetName val="1居宅介護(通院重度、合成１-5)"/>
      <sheetName val="1居宅介護(通院重度、合成１-6)"/>
      <sheetName val="1居宅介護(通院重度、合成１-7)"/>
      <sheetName val="1居宅介護(通院重度、合成１-8)"/>
      <sheetName val="1居宅介護(通院重度、日中早朝増分)"/>
      <sheetName val="1居宅介護(通院重度、夜間深夜増分)"/>
      <sheetName val="1居宅介護(家援、単一日中)"/>
      <sheetName val="1居宅介護(家援、単一早朝夜間)"/>
      <sheetName val="1居宅介護(家援、単一深夜)"/>
      <sheetName val="1居宅介護(家援、合成１-1)"/>
      <sheetName val="1居宅介護(家援、合成１-2)"/>
      <sheetName val="1居宅介護(家援、合成１-3)"/>
      <sheetName val="1居宅介護(家援、合成２‐1)"/>
      <sheetName val="1居宅介護(家援、合成２‐2)"/>
      <sheetName val="1居宅介護(家援、2h未合成１-1)"/>
      <sheetName val="1居宅介護(家援、2h未合成１-2)"/>
      <sheetName val="1居宅介護(家援、2h未合成１-3)"/>
      <sheetName val="1居宅介護(家援、日中増分)"/>
      <sheetName val="1居宅介護(家援、早朝夜間増分)"/>
      <sheetName val="1居宅介護(家援、深夜増分)"/>
      <sheetName val="1居宅介護(家援重度、単一日中)"/>
      <sheetName val="1居宅介護(家援重度、単一早朝夜間)"/>
      <sheetName val="1居宅介護(家援重度、単一深夜)"/>
      <sheetName val="1居宅介護(家援重度、合成１‐1)"/>
      <sheetName val="1居宅介護(家援重度、合成１‐2)"/>
      <sheetName val="1居宅介護(家援重度、合成１-3)"/>
      <sheetName val="1居宅介護(家援重度、合成２-1)"/>
      <sheetName val="1居宅介護(家援重度、合成２-2)"/>
      <sheetName val="1居宅介護(家援重度、2h未合成１‐1)"/>
      <sheetName val="1居宅介護(家援重度、2h未合成１-2)"/>
      <sheetName val="1居宅介護(家援重度、2h未合成１-3)"/>
      <sheetName val="1居宅介護(家援重度、日中増分)"/>
      <sheetName val="1居宅介護(家援重度、早朝夜間増分)"/>
      <sheetName val="1居宅介護(家援重度、深夜増分)"/>
      <sheetName val="1居宅介護(通院家援、単一日中)"/>
      <sheetName val="1居宅介護(通院家援、単一早朝夜間)"/>
      <sheetName val="1居宅介護(通院家援、単一深夜)"/>
      <sheetName val="1居宅介護(通院家援、合成１)"/>
      <sheetName val="1居宅介護(通院家援、合成２)"/>
      <sheetName val="1居宅介護(通院家援、2h未合成１)"/>
      <sheetName val="1居宅介護(通院家援、日中増分)"/>
      <sheetName val="1居宅介護(通院家援、早朝夜間増分)"/>
      <sheetName val="1居宅介護(通院家援、深夜増分)"/>
      <sheetName val="1居宅介護(通院家援重度、単一日中)"/>
      <sheetName val="1居宅介護(通院家援重度、単一早朝夜間深夜)"/>
      <sheetName val="1居宅介護(通院家援重度、合成)"/>
      <sheetName val="1居宅介護(通院家援重度、2h未合成１)"/>
      <sheetName val="1居宅介護(通院家援重度、日中増分)"/>
      <sheetName val="1居宅介護(通院家援重度、早朝夜間深夜増分)"/>
      <sheetName val="1居宅介護(通院等乗降介助加算)"/>
      <sheetName val="1居宅介護(通院等乗降介助重度加算)"/>
      <sheetName val="1居宅介護(単独加算)"/>
      <sheetName val="2重度訪問"/>
      <sheetName val="2重度訪問（早朝）"/>
      <sheetName val="2重度訪問（夜間）"/>
      <sheetName val="2重度訪問（深夜）"/>
      <sheetName val="2重度訪問 (入院入所中)"/>
      <sheetName val="2重度訪問 (入院入所中、早朝)"/>
      <sheetName val="2重度訪問 (入院入所中、夜間)"/>
      <sheetName val="2重度訪問 (入院入所中、深夜)"/>
      <sheetName val="_15_同行援護（名前定義）"/>
      <sheetName val="3同行援護(同行援護、単一日中)"/>
      <sheetName val="3同行援護(同行援護、単一早朝夜間)"/>
      <sheetName val="3同行援護(同行援護、単一深夜)"/>
      <sheetName val="3同行援護(同行援護、合成深夜)"/>
      <sheetName val="3同行援護(同行援護、合成早朝)"/>
      <sheetName val="3同行援護(同行援護、合成日中)"/>
      <sheetName val="3同行援護(同行援護、合成夜間１)"/>
      <sheetName val="3同行援護(同行援護、合成夜間２)"/>
      <sheetName val="3同行援護(同行援護、2h未合成１)"/>
      <sheetName val="3同行援護(同行援護、2h未合成２)"/>
      <sheetName val="3同行援護(同行援護、2h未合成３)"/>
      <sheetName val="3同行援護(同行援護、日中増分)"/>
      <sheetName val="3同行援護(同行援護、早朝夜間増分)"/>
      <sheetName val="3同行援護(同行援護、深夜増分)"/>
      <sheetName val="3同行援護(同行援護盲ろう、単一日中)"/>
      <sheetName val="3同行援護(同行援護盲ろう、単一早朝夜間)"/>
      <sheetName val="3同行援護(同行援護盲ろう、単一深夜)"/>
      <sheetName val="3同行援護(同行援護盲ろう、合成深夜)"/>
      <sheetName val="3同行援護(同行援護盲ろう、合成早朝)"/>
      <sheetName val="3同行援護(同行援護盲ろう、合成日中)"/>
      <sheetName val="3同行援護(同行援護盲ろう、合成夜間１)"/>
      <sheetName val="3同行援護(同行援護盲ろう、合成夜間２)"/>
      <sheetName val="3同行援護(同行援護盲ろう、2h未合成１)"/>
      <sheetName val="3同行援護(同行援護盲ろう、2h未合成２)"/>
      <sheetName val="3同行援護(同行援護盲ろう、2h未合成３)"/>
      <sheetName val="3同行援護(同行援護盲ろう、日中増分)"/>
      <sheetName val="3同行援護(同行援護盲ろう、早朝夜間増分)"/>
      <sheetName val="3同行援護(同行援護盲ろう、深夜増分)"/>
      <sheetName val="3同行援護(単独加算)"/>
      <sheetName val="4行動援護"/>
      <sheetName val="5重度包括支援"/>
      <sheetName val="6療養介護(基本)"/>
      <sheetName val="6療養介護(定超)"/>
      <sheetName val="6療養介護(生活支援員他欠員)"/>
      <sheetName val="6療養介護(サービス管理責任者欠員)"/>
      <sheetName val="7生活介護(基本)"/>
      <sheetName val="7生活介護(定超)"/>
      <sheetName val="7生活介護(生活支援員等欠員)"/>
      <sheetName val="7生活介護(サービス管理責任者欠員)"/>
    </sheetNames>
    <sheetDataSet>
      <sheetData sheetId="0">
        <row r="4">
          <cell r="C4">
            <v>256</v>
          </cell>
        </row>
        <row r="5">
          <cell r="C5">
            <v>404</v>
          </cell>
        </row>
        <row r="6">
          <cell r="C6">
            <v>587</v>
          </cell>
        </row>
        <row r="7">
          <cell r="C7">
            <v>669</v>
          </cell>
        </row>
        <row r="8">
          <cell r="C8">
            <v>754</v>
          </cell>
        </row>
        <row r="9">
          <cell r="C9">
            <v>837</v>
          </cell>
        </row>
        <row r="10">
          <cell r="C10">
            <v>921</v>
          </cell>
        </row>
        <row r="11">
          <cell r="C11">
            <v>1004</v>
          </cell>
        </row>
        <row r="12">
          <cell r="C12">
            <v>1087</v>
          </cell>
        </row>
        <row r="13">
          <cell r="C13">
            <v>1170</v>
          </cell>
        </row>
        <row r="14">
          <cell r="C14">
            <v>1253</v>
          </cell>
        </row>
        <row r="15">
          <cell r="C15">
            <v>1336</v>
          </cell>
        </row>
        <row r="16">
          <cell r="C16">
            <v>1419</v>
          </cell>
        </row>
        <row r="17">
          <cell r="C17">
            <v>1502</v>
          </cell>
        </row>
        <row r="18">
          <cell r="C18">
            <v>1585</v>
          </cell>
        </row>
        <row r="19">
          <cell r="C19">
            <v>1668</v>
          </cell>
        </row>
        <row r="20">
          <cell r="C20">
            <v>1751</v>
          </cell>
        </row>
        <row r="21">
          <cell r="C21">
            <v>1834</v>
          </cell>
        </row>
        <row r="22">
          <cell r="C22">
            <v>1917</v>
          </cell>
        </row>
        <row r="23">
          <cell r="C23">
            <v>2000</v>
          </cell>
        </row>
        <row r="24">
          <cell r="C24">
            <v>2083</v>
          </cell>
        </row>
        <row r="25">
          <cell r="C25">
            <v>83</v>
          </cell>
        </row>
        <row r="26">
          <cell r="C26">
            <v>166</v>
          </cell>
        </row>
        <row r="27">
          <cell r="C27">
            <v>249</v>
          </cell>
        </row>
        <row r="28">
          <cell r="C28">
            <v>332</v>
          </cell>
        </row>
        <row r="29">
          <cell r="C29">
            <v>415</v>
          </cell>
        </row>
        <row r="30">
          <cell r="C30">
            <v>498</v>
          </cell>
        </row>
        <row r="31">
          <cell r="C31">
            <v>581</v>
          </cell>
        </row>
        <row r="32">
          <cell r="C32">
            <v>664</v>
          </cell>
        </row>
        <row r="33">
          <cell r="C33">
            <v>747</v>
          </cell>
        </row>
        <row r="34">
          <cell r="C34">
            <v>830</v>
          </cell>
        </row>
        <row r="35">
          <cell r="C35">
            <v>913</v>
          </cell>
        </row>
        <row r="36">
          <cell r="C36">
            <v>996</v>
          </cell>
        </row>
        <row r="37">
          <cell r="C37">
            <v>1079</v>
          </cell>
        </row>
        <row r="38">
          <cell r="C38">
            <v>1162</v>
          </cell>
        </row>
        <row r="39">
          <cell r="C39">
            <v>1245</v>
          </cell>
        </row>
        <row r="40">
          <cell r="C40">
            <v>1328</v>
          </cell>
        </row>
        <row r="41">
          <cell r="C41">
            <v>1411</v>
          </cell>
        </row>
        <row r="42">
          <cell r="C42">
            <v>1494</v>
          </cell>
        </row>
        <row r="43">
          <cell r="C43">
            <v>1577</v>
          </cell>
        </row>
        <row r="44">
          <cell r="C44">
            <v>1660</v>
          </cell>
        </row>
        <row r="45">
          <cell r="C45">
            <v>1743</v>
          </cell>
        </row>
        <row r="46">
          <cell r="C46">
            <v>186</v>
          </cell>
        </row>
        <row r="47">
          <cell r="C47">
            <v>277</v>
          </cell>
        </row>
        <row r="48">
          <cell r="C48">
            <v>369</v>
          </cell>
        </row>
        <row r="49">
          <cell r="C49">
            <v>461</v>
          </cell>
        </row>
        <row r="50">
          <cell r="C50">
            <v>553</v>
          </cell>
        </row>
        <row r="51">
          <cell r="C51">
            <v>638</v>
          </cell>
        </row>
        <row r="52">
          <cell r="C52">
            <v>724</v>
          </cell>
        </row>
        <row r="53">
          <cell r="C53">
            <v>810</v>
          </cell>
        </row>
        <row r="54">
          <cell r="C54">
            <v>896</v>
          </cell>
        </row>
        <row r="55">
          <cell r="C55">
            <v>982</v>
          </cell>
        </row>
        <row r="56">
          <cell r="C56">
            <v>1068</v>
          </cell>
        </row>
        <row r="57">
          <cell r="C57">
            <v>1154</v>
          </cell>
        </row>
        <row r="58">
          <cell r="C58">
            <v>1240</v>
          </cell>
        </row>
        <row r="59">
          <cell r="C59">
            <v>1326</v>
          </cell>
        </row>
        <row r="60">
          <cell r="C60">
            <v>1412</v>
          </cell>
        </row>
        <row r="61">
          <cell r="C61">
            <v>1498</v>
          </cell>
        </row>
        <row r="62">
          <cell r="C62">
            <v>1584</v>
          </cell>
        </row>
        <row r="63">
          <cell r="C63">
            <v>1670</v>
          </cell>
        </row>
        <row r="64">
          <cell r="C64">
            <v>1756</v>
          </cell>
        </row>
        <row r="65">
          <cell r="C65">
            <v>1842</v>
          </cell>
        </row>
        <row r="66">
          <cell r="C66">
            <v>86</v>
          </cell>
        </row>
        <row r="67">
          <cell r="C67">
            <v>172</v>
          </cell>
        </row>
        <row r="68">
          <cell r="C68">
            <v>258</v>
          </cell>
        </row>
        <row r="69">
          <cell r="C69">
            <v>344</v>
          </cell>
        </row>
        <row r="70">
          <cell r="C70">
            <v>430</v>
          </cell>
        </row>
        <row r="71">
          <cell r="C71">
            <v>516</v>
          </cell>
        </row>
        <row r="72">
          <cell r="C72">
            <v>602</v>
          </cell>
        </row>
        <row r="73">
          <cell r="C73">
            <v>688</v>
          </cell>
        </row>
        <row r="74">
          <cell r="C74">
            <v>774</v>
          </cell>
        </row>
        <row r="75">
          <cell r="C75">
            <v>860</v>
          </cell>
        </row>
        <row r="76">
          <cell r="C76">
            <v>946</v>
          </cell>
        </row>
        <row r="77">
          <cell r="C77">
            <v>1032</v>
          </cell>
        </row>
        <row r="78">
          <cell r="C78">
            <v>1118</v>
          </cell>
        </row>
        <row r="79">
          <cell r="C79">
            <v>1204</v>
          </cell>
        </row>
        <row r="80">
          <cell r="C80">
            <v>1290</v>
          </cell>
        </row>
        <row r="81">
          <cell r="C81">
            <v>1376</v>
          </cell>
        </row>
        <row r="82">
          <cell r="C82">
            <v>1462</v>
          </cell>
        </row>
        <row r="83">
          <cell r="C83">
            <v>1548</v>
          </cell>
        </row>
        <row r="84">
          <cell r="C84">
            <v>1634</v>
          </cell>
        </row>
        <row r="85">
          <cell r="C85">
            <v>1720</v>
          </cell>
        </row>
        <row r="86">
          <cell r="C86">
            <v>1806</v>
          </cell>
        </row>
        <row r="87">
          <cell r="C87">
            <v>256</v>
          </cell>
        </row>
        <row r="88">
          <cell r="C88">
            <v>404</v>
          </cell>
        </row>
        <row r="89">
          <cell r="C89">
            <v>587</v>
          </cell>
        </row>
        <row r="90">
          <cell r="C90">
            <v>669</v>
          </cell>
        </row>
        <row r="91">
          <cell r="C91">
            <v>754</v>
          </cell>
        </row>
        <row r="92">
          <cell r="C92">
            <v>837</v>
          </cell>
        </row>
        <row r="93">
          <cell r="C93">
            <v>921</v>
          </cell>
        </row>
        <row r="94">
          <cell r="C94">
            <v>1004</v>
          </cell>
        </row>
        <row r="95">
          <cell r="C95">
            <v>1087</v>
          </cell>
        </row>
        <row r="96">
          <cell r="C96">
            <v>1170</v>
          </cell>
        </row>
        <row r="97">
          <cell r="C97">
            <v>1253</v>
          </cell>
        </row>
        <row r="98">
          <cell r="C98">
            <v>1336</v>
          </cell>
        </row>
        <row r="99">
          <cell r="C99">
            <v>1419</v>
          </cell>
        </row>
        <row r="100">
          <cell r="C100">
            <v>1502</v>
          </cell>
        </row>
        <row r="101">
          <cell r="C101">
            <v>1585</v>
          </cell>
        </row>
        <row r="102">
          <cell r="C102">
            <v>1668</v>
          </cell>
        </row>
        <row r="103">
          <cell r="C103">
            <v>1751</v>
          </cell>
        </row>
        <row r="104">
          <cell r="C104">
            <v>1834</v>
          </cell>
        </row>
        <row r="105">
          <cell r="C105">
            <v>1917</v>
          </cell>
        </row>
        <row r="106">
          <cell r="C106">
            <v>2000</v>
          </cell>
        </row>
        <row r="107">
          <cell r="C107">
            <v>2083</v>
          </cell>
        </row>
        <row r="108">
          <cell r="C108">
            <v>83</v>
          </cell>
        </row>
        <row r="109">
          <cell r="C109">
            <v>166</v>
          </cell>
        </row>
        <row r="110">
          <cell r="C110">
            <v>249</v>
          </cell>
        </row>
        <row r="111">
          <cell r="C111">
            <v>332</v>
          </cell>
        </row>
        <row r="112">
          <cell r="C112">
            <v>415</v>
          </cell>
        </row>
        <row r="113">
          <cell r="C113">
            <v>498</v>
          </cell>
        </row>
        <row r="114">
          <cell r="C114">
            <v>581</v>
          </cell>
        </row>
        <row r="115">
          <cell r="C115">
            <v>664</v>
          </cell>
        </row>
        <row r="116">
          <cell r="C116">
            <v>747</v>
          </cell>
        </row>
        <row r="117">
          <cell r="C117">
            <v>830</v>
          </cell>
        </row>
        <row r="118">
          <cell r="C118">
            <v>913</v>
          </cell>
        </row>
        <row r="119">
          <cell r="C119">
            <v>996</v>
          </cell>
        </row>
        <row r="120">
          <cell r="C120">
            <v>1079</v>
          </cell>
        </row>
        <row r="121">
          <cell r="C121">
            <v>1162</v>
          </cell>
        </row>
        <row r="122">
          <cell r="C122">
            <v>1245</v>
          </cell>
        </row>
        <row r="123">
          <cell r="C123">
            <v>1328</v>
          </cell>
        </row>
        <row r="124">
          <cell r="C124">
            <v>1411</v>
          </cell>
        </row>
        <row r="125">
          <cell r="C125">
            <v>1494</v>
          </cell>
        </row>
        <row r="126">
          <cell r="C126">
            <v>1577</v>
          </cell>
        </row>
        <row r="127">
          <cell r="C127">
            <v>1660</v>
          </cell>
        </row>
        <row r="128">
          <cell r="C128">
            <v>1743</v>
          </cell>
        </row>
        <row r="129">
          <cell r="C129">
            <v>106</v>
          </cell>
        </row>
        <row r="130">
          <cell r="C130">
            <v>153</v>
          </cell>
        </row>
        <row r="131">
          <cell r="C131">
            <v>197</v>
          </cell>
        </row>
        <row r="132">
          <cell r="C132">
            <v>239</v>
          </cell>
        </row>
        <row r="133">
          <cell r="C133">
            <v>275</v>
          </cell>
        </row>
        <row r="134">
          <cell r="C134">
            <v>311</v>
          </cell>
        </row>
        <row r="135">
          <cell r="C135">
            <v>346</v>
          </cell>
        </row>
        <row r="136">
          <cell r="C136">
            <v>381</v>
          </cell>
        </row>
        <row r="137">
          <cell r="C137">
            <v>416</v>
          </cell>
        </row>
        <row r="138">
          <cell r="C138">
            <v>451</v>
          </cell>
        </row>
        <row r="139">
          <cell r="C139">
            <v>486</v>
          </cell>
        </row>
        <row r="140">
          <cell r="C140">
            <v>521</v>
          </cell>
        </row>
        <row r="141">
          <cell r="C141">
            <v>556</v>
          </cell>
        </row>
        <row r="142">
          <cell r="C142">
            <v>591</v>
          </cell>
        </row>
        <row r="143">
          <cell r="C143">
            <v>626</v>
          </cell>
        </row>
        <row r="144">
          <cell r="C144">
            <v>661</v>
          </cell>
        </row>
        <row r="145">
          <cell r="C145">
            <v>696</v>
          </cell>
        </row>
        <row r="146">
          <cell r="C146">
            <v>731</v>
          </cell>
        </row>
        <row r="147">
          <cell r="C147">
            <v>766</v>
          </cell>
        </row>
        <row r="148">
          <cell r="C148">
            <v>801</v>
          </cell>
        </row>
        <row r="149">
          <cell r="C149">
            <v>836</v>
          </cell>
        </row>
        <row r="150">
          <cell r="C150">
            <v>871</v>
          </cell>
        </row>
        <row r="151">
          <cell r="C151">
            <v>906</v>
          </cell>
        </row>
        <row r="152">
          <cell r="C152">
            <v>941</v>
          </cell>
        </row>
        <row r="153">
          <cell r="C153">
            <v>976</v>
          </cell>
        </row>
        <row r="154">
          <cell r="C154">
            <v>1011</v>
          </cell>
        </row>
        <row r="155">
          <cell r="C155">
            <v>1046</v>
          </cell>
        </row>
        <row r="156">
          <cell r="C156">
            <v>1081</v>
          </cell>
        </row>
        <row r="157">
          <cell r="C157">
            <v>1116</v>
          </cell>
        </row>
        <row r="158">
          <cell r="C158">
            <v>1151</v>
          </cell>
        </row>
        <row r="159">
          <cell r="C159">
            <v>1186</v>
          </cell>
        </row>
        <row r="160">
          <cell r="C160">
            <v>1221</v>
          </cell>
        </row>
        <row r="161">
          <cell r="C161">
            <v>1256</v>
          </cell>
        </row>
        <row r="162">
          <cell r="C162">
            <v>1291</v>
          </cell>
        </row>
        <row r="163">
          <cell r="C163">
            <v>1326</v>
          </cell>
        </row>
        <row r="164">
          <cell r="C164">
            <v>1361</v>
          </cell>
        </row>
        <row r="165">
          <cell r="C165">
            <v>1396</v>
          </cell>
        </row>
        <row r="166">
          <cell r="C166">
            <v>1431</v>
          </cell>
        </row>
        <row r="167">
          <cell r="C167">
            <v>1466</v>
          </cell>
        </row>
        <row r="168">
          <cell r="C168">
            <v>1501</v>
          </cell>
        </row>
        <row r="169">
          <cell r="C169">
            <v>1536</v>
          </cell>
        </row>
        <row r="170">
          <cell r="C170">
            <v>35</v>
          </cell>
        </row>
        <row r="171">
          <cell r="C171">
            <v>70</v>
          </cell>
        </row>
        <row r="172">
          <cell r="C172">
            <v>105</v>
          </cell>
        </row>
        <row r="173">
          <cell r="C173">
            <v>140</v>
          </cell>
        </row>
        <row r="174">
          <cell r="C174">
            <v>175</v>
          </cell>
        </row>
        <row r="175">
          <cell r="C175">
            <v>210</v>
          </cell>
        </row>
        <row r="176">
          <cell r="C176">
            <v>245</v>
          </cell>
        </row>
        <row r="177">
          <cell r="C177">
            <v>280</v>
          </cell>
        </row>
        <row r="178">
          <cell r="C178">
            <v>315</v>
          </cell>
        </row>
        <row r="179">
          <cell r="C179">
            <v>350</v>
          </cell>
        </row>
        <row r="180">
          <cell r="C180">
            <v>385</v>
          </cell>
        </row>
        <row r="181">
          <cell r="C181">
            <v>420</v>
          </cell>
        </row>
        <row r="182">
          <cell r="C182">
            <v>455</v>
          </cell>
        </row>
        <row r="183">
          <cell r="C183">
            <v>490</v>
          </cell>
        </row>
        <row r="184">
          <cell r="C184">
            <v>525</v>
          </cell>
        </row>
        <row r="185">
          <cell r="C185">
            <v>560</v>
          </cell>
        </row>
        <row r="186">
          <cell r="C186">
            <v>595</v>
          </cell>
        </row>
        <row r="187">
          <cell r="C187">
            <v>630</v>
          </cell>
        </row>
        <row r="188">
          <cell r="C188">
            <v>665</v>
          </cell>
        </row>
        <row r="189">
          <cell r="C189">
            <v>700</v>
          </cell>
        </row>
        <row r="190">
          <cell r="C190">
            <v>735</v>
          </cell>
        </row>
        <row r="191">
          <cell r="C191">
            <v>770</v>
          </cell>
        </row>
        <row r="192">
          <cell r="C192">
            <v>805</v>
          </cell>
        </row>
        <row r="193">
          <cell r="C193">
            <v>840</v>
          </cell>
        </row>
        <row r="194">
          <cell r="C194">
            <v>875</v>
          </cell>
        </row>
        <row r="195">
          <cell r="C195">
            <v>910</v>
          </cell>
        </row>
        <row r="196">
          <cell r="C196">
            <v>945</v>
          </cell>
        </row>
        <row r="197">
          <cell r="C197">
            <v>980</v>
          </cell>
        </row>
        <row r="198">
          <cell r="C198">
            <v>1015</v>
          </cell>
        </row>
        <row r="199">
          <cell r="C199">
            <v>1050</v>
          </cell>
        </row>
        <row r="200">
          <cell r="C200">
            <v>1085</v>
          </cell>
        </row>
        <row r="201">
          <cell r="C201">
            <v>1120</v>
          </cell>
        </row>
        <row r="202">
          <cell r="C202">
            <v>1155</v>
          </cell>
        </row>
        <row r="203">
          <cell r="C203">
            <v>1190</v>
          </cell>
        </row>
        <row r="204">
          <cell r="C204">
            <v>1225</v>
          </cell>
        </row>
        <row r="205">
          <cell r="C205">
            <v>1260</v>
          </cell>
        </row>
        <row r="206">
          <cell r="C206">
            <v>1295</v>
          </cell>
        </row>
        <row r="207">
          <cell r="C207">
            <v>1330</v>
          </cell>
        </row>
        <row r="208">
          <cell r="C208">
            <v>1365</v>
          </cell>
        </row>
        <row r="209">
          <cell r="C209">
            <v>1400</v>
          </cell>
        </row>
        <row r="210">
          <cell r="C210">
            <v>1435</v>
          </cell>
        </row>
        <row r="211">
          <cell r="C211">
            <v>1470</v>
          </cell>
        </row>
        <row r="212">
          <cell r="C212">
            <v>106</v>
          </cell>
        </row>
        <row r="213">
          <cell r="C213">
            <v>197</v>
          </cell>
        </row>
        <row r="214">
          <cell r="C214">
            <v>275</v>
          </cell>
        </row>
        <row r="215">
          <cell r="C215">
            <v>345</v>
          </cell>
        </row>
        <row r="216">
          <cell r="C216">
            <v>414</v>
          </cell>
        </row>
        <row r="217">
          <cell r="C217">
            <v>483</v>
          </cell>
        </row>
        <row r="218">
          <cell r="C218">
            <v>552</v>
          </cell>
        </row>
        <row r="219">
          <cell r="C219">
            <v>621</v>
          </cell>
        </row>
        <row r="220">
          <cell r="C220">
            <v>690</v>
          </cell>
        </row>
        <row r="221">
          <cell r="C221">
            <v>759</v>
          </cell>
        </row>
        <row r="222">
          <cell r="C222">
            <v>828</v>
          </cell>
        </row>
        <row r="223">
          <cell r="C223">
            <v>897</v>
          </cell>
        </row>
        <row r="224">
          <cell r="C224">
            <v>966</v>
          </cell>
        </row>
        <row r="225">
          <cell r="C225">
            <v>1035</v>
          </cell>
        </row>
        <row r="226">
          <cell r="C226">
            <v>1104</v>
          </cell>
        </row>
        <row r="227">
          <cell r="C227">
            <v>1173</v>
          </cell>
        </row>
        <row r="228">
          <cell r="C228">
            <v>1242</v>
          </cell>
        </row>
        <row r="229">
          <cell r="C229">
            <v>1311</v>
          </cell>
        </row>
        <row r="230">
          <cell r="C230">
            <v>1380</v>
          </cell>
        </row>
        <row r="231">
          <cell r="C231">
            <v>1449</v>
          </cell>
        </row>
        <row r="232">
          <cell r="C232">
            <v>1518</v>
          </cell>
        </row>
        <row r="233">
          <cell r="C233">
            <v>69</v>
          </cell>
        </row>
        <row r="234">
          <cell r="C234">
            <v>138</v>
          </cell>
        </row>
        <row r="235">
          <cell r="C235">
            <v>207</v>
          </cell>
        </row>
        <row r="236">
          <cell r="C236">
            <v>276</v>
          </cell>
        </row>
        <row r="237">
          <cell r="C237">
            <v>345</v>
          </cell>
        </row>
        <row r="238">
          <cell r="C238">
            <v>414</v>
          </cell>
        </row>
        <row r="239">
          <cell r="C239">
            <v>483</v>
          </cell>
        </row>
        <row r="240">
          <cell r="C240">
            <v>552</v>
          </cell>
        </row>
        <row r="241">
          <cell r="C241">
            <v>621</v>
          </cell>
        </row>
        <row r="242">
          <cell r="C242">
            <v>690</v>
          </cell>
        </row>
        <row r="243">
          <cell r="C243">
            <v>759</v>
          </cell>
        </row>
        <row r="244">
          <cell r="C244">
            <v>828</v>
          </cell>
        </row>
        <row r="245">
          <cell r="C245">
            <v>897</v>
          </cell>
        </row>
        <row r="246">
          <cell r="C246">
            <v>966</v>
          </cell>
        </row>
        <row r="247">
          <cell r="C247">
            <v>1035</v>
          </cell>
        </row>
        <row r="248">
          <cell r="C248">
            <v>1104</v>
          </cell>
        </row>
        <row r="249">
          <cell r="C249">
            <v>1173</v>
          </cell>
        </row>
        <row r="250">
          <cell r="C250">
            <v>1242</v>
          </cell>
        </row>
        <row r="251">
          <cell r="C251">
            <v>1311</v>
          </cell>
        </row>
        <row r="252">
          <cell r="C252">
            <v>1380</v>
          </cell>
        </row>
        <row r="253">
          <cell r="C253">
            <v>1449</v>
          </cell>
        </row>
        <row r="254">
          <cell r="C254">
            <v>148</v>
          </cell>
        </row>
        <row r="255">
          <cell r="C255">
            <v>331</v>
          </cell>
        </row>
        <row r="256">
          <cell r="C256">
            <v>413</v>
          </cell>
        </row>
        <row r="257">
          <cell r="C257">
            <v>498</v>
          </cell>
        </row>
        <row r="258">
          <cell r="C258">
            <v>581</v>
          </cell>
        </row>
        <row r="259">
          <cell r="C259">
            <v>183</v>
          </cell>
        </row>
        <row r="260">
          <cell r="C260">
            <v>265</v>
          </cell>
        </row>
        <row r="261">
          <cell r="C261">
            <v>350</v>
          </cell>
        </row>
        <row r="262">
          <cell r="C262">
            <v>433</v>
          </cell>
        </row>
        <row r="263">
          <cell r="C263">
            <v>82</v>
          </cell>
        </row>
        <row r="264">
          <cell r="C264">
            <v>167</v>
          </cell>
        </row>
        <row r="265">
          <cell r="C265">
            <v>250</v>
          </cell>
        </row>
        <row r="266">
          <cell r="C266">
            <v>85</v>
          </cell>
        </row>
        <row r="267">
          <cell r="C267">
            <v>168</v>
          </cell>
        </row>
        <row r="268">
          <cell r="C268">
            <v>83</v>
          </cell>
        </row>
        <row r="269">
          <cell r="C269">
            <v>148</v>
          </cell>
        </row>
        <row r="270">
          <cell r="C270">
            <v>331</v>
          </cell>
        </row>
        <row r="271">
          <cell r="C271">
            <v>413</v>
          </cell>
        </row>
        <row r="272">
          <cell r="C272">
            <v>498</v>
          </cell>
        </row>
        <row r="273">
          <cell r="C273">
            <v>581</v>
          </cell>
        </row>
        <row r="274">
          <cell r="C274">
            <v>183</v>
          </cell>
        </row>
        <row r="275">
          <cell r="C275">
            <v>265</v>
          </cell>
        </row>
        <row r="276">
          <cell r="C276">
            <v>350</v>
          </cell>
        </row>
        <row r="277">
          <cell r="C277">
            <v>433</v>
          </cell>
        </row>
        <row r="278">
          <cell r="C278">
            <v>82</v>
          </cell>
        </row>
        <row r="279">
          <cell r="C279">
            <v>167</v>
          </cell>
        </row>
        <row r="280">
          <cell r="C280">
            <v>250</v>
          </cell>
        </row>
        <row r="281">
          <cell r="C281">
            <v>85</v>
          </cell>
        </row>
        <row r="282">
          <cell r="C282">
            <v>168</v>
          </cell>
        </row>
        <row r="283">
          <cell r="C283">
            <v>83</v>
          </cell>
        </row>
        <row r="284">
          <cell r="C284">
            <v>91</v>
          </cell>
        </row>
        <row r="285">
          <cell r="C285">
            <v>183</v>
          </cell>
        </row>
        <row r="286">
          <cell r="C286">
            <v>275</v>
          </cell>
        </row>
        <row r="287">
          <cell r="C287">
            <v>367</v>
          </cell>
        </row>
        <row r="288">
          <cell r="C288">
            <v>92</v>
          </cell>
        </row>
        <row r="289">
          <cell r="C289">
            <v>184</v>
          </cell>
        </row>
        <row r="290">
          <cell r="C290">
            <v>276</v>
          </cell>
        </row>
        <row r="291">
          <cell r="C291">
            <v>92</v>
          </cell>
        </row>
        <row r="292">
          <cell r="C292">
            <v>184</v>
          </cell>
        </row>
        <row r="293">
          <cell r="C293">
            <v>92</v>
          </cell>
        </row>
        <row r="294">
          <cell r="C294">
            <v>47</v>
          </cell>
        </row>
        <row r="295">
          <cell r="C295">
            <v>91</v>
          </cell>
        </row>
        <row r="296">
          <cell r="C296">
            <v>133</v>
          </cell>
        </row>
        <row r="297">
          <cell r="C297">
            <v>169</v>
          </cell>
        </row>
        <row r="298">
          <cell r="C298">
            <v>44</v>
          </cell>
        </row>
        <row r="299">
          <cell r="C299">
            <v>86</v>
          </cell>
        </row>
        <row r="300">
          <cell r="C300">
            <v>122</v>
          </cell>
        </row>
        <row r="301">
          <cell r="C301">
            <v>42</v>
          </cell>
        </row>
        <row r="302">
          <cell r="C302">
            <v>78</v>
          </cell>
        </row>
        <row r="303">
          <cell r="C303">
            <v>36</v>
          </cell>
        </row>
        <row r="304">
          <cell r="C304">
            <v>91</v>
          </cell>
        </row>
        <row r="305">
          <cell r="C305">
            <v>169</v>
          </cell>
        </row>
        <row r="306">
          <cell r="C306">
            <v>78</v>
          </cell>
        </row>
        <row r="307">
          <cell r="C307">
            <v>183</v>
          </cell>
        </row>
        <row r="308">
          <cell r="C308">
            <v>265</v>
          </cell>
        </row>
        <row r="309">
          <cell r="C309">
            <v>350</v>
          </cell>
        </row>
        <row r="310">
          <cell r="C310">
            <v>433</v>
          </cell>
        </row>
        <row r="311">
          <cell r="C311">
            <v>82</v>
          </cell>
        </row>
        <row r="312">
          <cell r="C312">
            <v>167</v>
          </cell>
        </row>
        <row r="313">
          <cell r="C313">
            <v>250</v>
          </cell>
        </row>
        <row r="314">
          <cell r="C314">
            <v>85</v>
          </cell>
        </row>
        <row r="315">
          <cell r="C315">
            <v>168</v>
          </cell>
        </row>
        <row r="316">
          <cell r="C316">
            <v>83</v>
          </cell>
        </row>
        <row r="317">
          <cell r="C317">
            <v>82</v>
          </cell>
        </row>
        <row r="318">
          <cell r="C318">
            <v>167</v>
          </cell>
        </row>
        <row r="319">
          <cell r="C319">
            <v>250</v>
          </cell>
        </row>
        <row r="320">
          <cell r="C320">
            <v>85</v>
          </cell>
        </row>
        <row r="321">
          <cell r="C321">
            <v>168</v>
          </cell>
        </row>
        <row r="322">
          <cell r="C322">
            <v>83</v>
          </cell>
        </row>
        <row r="323">
          <cell r="C323">
            <v>85</v>
          </cell>
        </row>
        <row r="324">
          <cell r="C324">
            <v>168</v>
          </cell>
        </row>
        <row r="325">
          <cell r="C325">
            <v>83</v>
          </cell>
        </row>
        <row r="326">
          <cell r="C326">
            <v>83</v>
          </cell>
        </row>
        <row r="327">
          <cell r="C327">
            <v>183</v>
          </cell>
        </row>
        <row r="328">
          <cell r="C328">
            <v>265</v>
          </cell>
        </row>
        <row r="329">
          <cell r="C329">
            <v>350</v>
          </cell>
        </row>
        <row r="330">
          <cell r="C330">
            <v>433</v>
          </cell>
        </row>
        <row r="331">
          <cell r="C331">
            <v>82</v>
          </cell>
        </row>
        <row r="332">
          <cell r="C332">
            <v>167</v>
          </cell>
        </row>
        <row r="333">
          <cell r="C333">
            <v>250</v>
          </cell>
        </row>
        <row r="334">
          <cell r="C334">
            <v>85</v>
          </cell>
        </row>
        <row r="335">
          <cell r="C335">
            <v>168</v>
          </cell>
        </row>
        <row r="336">
          <cell r="C336">
            <v>83</v>
          </cell>
        </row>
        <row r="337">
          <cell r="C337">
            <v>82</v>
          </cell>
        </row>
        <row r="338">
          <cell r="C338">
            <v>167</v>
          </cell>
        </row>
        <row r="339">
          <cell r="C339">
            <v>250</v>
          </cell>
        </row>
        <row r="340">
          <cell r="C340">
            <v>85</v>
          </cell>
        </row>
        <row r="341">
          <cell r="C341">
            <v>168</v>
          </cell>
        </row>
        <row r="342">
          <cell r="C342">
            <v>83</v>
          </cell>
        </row>
        <row r="343">
          <cell r="C343">
            <v>85</v>
          </cell>
        </row>
        <row r="344">
          <cell r="C344">
            <v>168</v>
          </cell>
        </row>
        <row r="345">
          <cell r="C345">
            <v>83</v>
          </cell>
        </row>
        <row r="346">
          <cell r="C346">
            <v>83</v>
          </cell>
        </row>
        <row r="347">
          <cell r="C347">
            <v>92</v>
          </cell>
        </row>
        <row r="348">
          <cell r="C348">
            <v>184</v>
          </cell>
        </row>
        <row r="349">
          <cell r="C349">
            <v>276</v>
          </cell>
        </row>
        <row r="350">
          <cell r="C350">
            <v>92</v>
          </cell>
        </row>
        <row r="351">
          <cell r="C351">
            <v>184</v>
          </cell>
        </row>
        <row r="352">
          <cell r="C352">
            <v>92</v>
          </cell>
        </row>
        <row r="353">
          <cell r="C353">
            <v>92</v>
          </cell>
        </row>
        <row r="354">
          <cell r="C354">
            <v>184</v>
          </cell>
        </row>
        <row r="355">
          <cell r="C355">
            <v>92</v>
          </cell>
        </row>
        <row r="356">
          <cell r="C356">
            <v>92</v>
          </cell>
        </row>
        <row r="357">
          <cell r="C357">
            <v>44</v>
          </cell>
        </row>
        <row r="358">
          <cell r="C358">
            <v>86</v>
          </cell>
        </row>
        <row r="359">
          <cell r="C359">
            <v>122</v>
          </cell>
        </row>
        <row r="360">
          <cell r="C360">
            <v>42</v>
          </cell>
        </row>
        <row r="361">
          <cell r="C361">
            <v>78</v>
          </cell>
        </row>
        <row r="362">
          <cell r="C362">
            <v>36</v>
          </cell>
        </row>
        <row r="363">
          <cell r="C363">
            <v>42</v>
          </cell>
        </row>
        <row r="364">
          <cell r="C364">
            <v>78</v>
          </cell>
        </row>
        <row r="365">
          <cell r="C365">
            <v>36</v>
          </cell>
        </row>
        <row r="366">
          <cell r="C366">
            <v>36</v>
          </cell>
        </row>
        <row r="367">
          <cell r="C367">
            <v>78</v>
          </cell>
        </row>
        <row r="368">
          <cell r="C368">
            <v>1</v>
          </cell>
        </row>
        <row r="369">
          <cell r="C369">
            <v>0.5</v>
          </cell>
        </row>
        <row r="370">
          <cell r="C370">
            <v>0.25</v>
          </cell>
        </row>
        <row r="371">
          <cell r="C371">
            <v>0.25</v>
          </cell>
        </row>
        <row r="372">
          <cell r="C372">
            <v>0.5</v>
          </cell>
        </row>
        <row r="373">
          <cell r="C373">
            <v>0.25</v>
          </cell>
        </row>
        <row r="374">
          <cell r="C374">
            <v>0.25</v>
          </cell>
        </row>
        <row r="375">
          <cell r="C375">
            <v>0.5</v>
          </cell>
        </row>
        <row r="376">
          <cell r="C376">
            <v>0.25</v>
          </cell>
        </row>
        <row r="377">
          <cell r="C377">
            <v>0.7</v>
          </cell>
        </row>
        <row r="378">
          <cell r="C378">
            <v>0.9</v>
          </cell>
        </row>
        <row r="379">
          <cell r="C379">
            <v>0.9</v>
          </cell>
        </row>
        <row r="380">
          <cell r="C380">
            <v>0.7</v>
          </cell>
        </row>
        <row r="381">
          <cell r="C381">
            <v>102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4">
          <cell r="C4">
            <v>191</v>
          </cell>
        </row>
        <row r="5">
          <cell r="C5">
            <v>302</v>
          </cell>
        </row>
        <row r="6">
          <cell r="C6">
            <v>436</v>
          </cell>
        </row>
        <row r="7">
          <cell r="C7">
            <v>501</v>
          </cell>
        </row>
        <row r="8">
          <cell r="C8">
            <v>566</v>
          </cell>
        </row>
        <row r="9">
          <cell r="C9">
            <v>632</v>
          </cell>
        </row>
        <row r="10">
          <cell r="C10">
            <v>697</v>
          </cell>
        </row>
        <row r="11">
          <cell r="C11">
            <v>763</v>
          </cell>
        </row>
        <row r="12">
          <cell r="C12">
            <v>829</v>
          </cell>
        </row>
        <row r="13">
          <cell r="C13">
            <v>895</v>
          </cell>
        </row>
        <row r="14">
          <cell r="C14">
            <v>961</v>
          </cell>
        </row>
        <row r="15">
          <cell r="C15">
            <v>1027</v>
          </cell>
        </row>
        <row r="16">
          <cell r="C16">
            <v>1093</v>
          </cell>
        </row>
        <row r="17">
          <cell r="C17">
            <v>1159</v>
          </cell>
        </row>
        <row r="18">
          <cell r="C18">
            <v>1225</v>
          </cell>
        </row>
        <row r="19">
          <cell r="C19">
            <v>1291</v>
          </cell>
        </row>
        <row r="20">
          <cell r="C20">
            <v>1357</v>
          </cell>
        </row>
        <row r="21">
          <cell r="C21">
            <v>1423</v>
          </cell>
        </row>
        <row r="22">
          <cell r="C22">
            <v>1489</v>
          </cell>
        </row>
        <row r="23">
          <cell r="C23">
            <v>1555</v>
          </cell>
        </row>
        <row r="24">
          <cell r="C24">
            <v>1621</v>
          </cell>
        </row>
        <row r="25">
          <cell r="C25">
            <v>66</v>
          </cell>
        </row>
        <row r="26">
          <cell r="C26">
            <v>132</v>
          </cell>
        </row>
        <row r="27">
          <cell r="C27">
            <v>198</v>
          </cell>
        </row>
        <row r="28">
          <cell r="C28">
            <v>264</v>
          </cell>
        </row>
        <row r="29">
          <cell r="C29">
            <v>330</v>
          </cell>
        </row>
        <row r="30">
          <cell r="C30">
            <v>396</v>
          </cell>
        </row>
        <row r="31">
          <cell r="C31">
            <v>462</v>
          </cell>
        </row>
        <row r="32">
          <cell r="C32">
            <v>528</v>
          </cell>
        </row>
        <row r="33">
          <cell r="C33">
            <v>594</v>
          </cell>
        </row>
        <row r="34">
          <cell r="C34">
            <v>660</v>
          </cell>
        </row>
        <row r="35">
          <cell r="C35">
            <v>726</v>
          </cell>
        </row>
        <row r="36">
          <cell r="C36">
            <v>792</v>
          </cell>
        </row>
        <row r="37">
          <cell r="C37">
            <v>858</v>
          </cell>
        </row>
        <row r="38">
          <cell r="C38">
            <v>924</v>
          </cell>
        </row>
        <row r="39">
          <cell r="C39">
            <v>990</v>
          </cell>
        </row>
        <row r="40">
          <cell r="C40">
            <v>1056</v>
          </cell>
        </row>
        <row r="41">
          <cell r="C41">
            <v>1122</v>
          </cell>
        </row>
        <row r="42">
          <cell r="C42">
            <v>1188</v>
          </cell>
        </row>
        <row r="43">
          <cell r="C43">
            <v>1254</v>
          </cell>
        </row>
        <row r="44">
          <cell r="C44">
            <v>1320</v>
          </cell>
        </row>
        <row r="45">
          <cell r="C45">
            <v>1386</v>
          </cell>
        </row>
        <row r="46">
          <cell r="C46">
            <v>111</v>
          </cell>
        </row>
        <row r="47">
          <cell r="C47">
            <v>245</v>
          </cell>
        </row>
        <row r="48">
          <cell r="C48">
            <v>310</v>
          </cell>
        </row>
        <row r="49">
          <cell r="C49">
            <v>375</v>
          </cell>
        </row>
        <row r="50">
          <cell r="C50">
            <v>441</v>
          </cell>
        </row>
        <row r="51">
          <cell r="C51">
            <v>134</v>
          </cell>
        </row>
        <row r="52">
          <cell r="C52">
            <v>199</v>
          </cell>
        </row>
        <row r="53">
          <cell r="C53">
            <v>264</v>
          </cell>
        </row>
        <row r="54">
          <cell r="C54">
            <v>330</v>
          </cell>
        </row>
        <row r="55">
          <cell r="C55">
            <v>65</v>
          </cell>
        </row>
        <row r="56">
          <cell r="C56">
            <v>130</v>
          </cell>
        </row>
        <row r="57">
          <cell r="C57">
            <v>196</v>
          </cell>
        </row>
        <row r="58">
          <cell r="C58">
            <v>65</v>
          </cell>
        </row>
        <row r="59">
          <cell r="C59">
            <v>131</v>
          </cell>
        </row>
        <row r="60">
          <cell r="C60">
            <v>66</v>
          </cell>
        </row>
        <row r="61">
          <cell r="C61">
            <v>134</v>
          </cell>
        </row>
        <row r="62">
          <cell r="C62">
            <v>199</v>
          </cell>
        </row>
        <row r="63">
          <cell r="C63">
            <v>264</v>
          </cell>
        </row>
        <row r="64">
          <cell r="C64">
            <v>330</v>
          </cell>
        </row>
        <row r="65">
          <cell r="C65">
            <v>65</v>
          </cell>
        </row>
        <row r="66">
          <cell r="C66">
            <v>130</v>
          </cell>
        </row>
        <row r="67">
          <cell r="C67">
            <v>196</v>
          </cell>
        </row>
        <row r="68">
          <cell r="C68">
            <v>65</v>
          </cell>
        </row>
        <row r="69">
          <cell r="C69">
            <v>131</v>
          </cell>
        </row>
        <row r="70">
          <cell r="C70">
            <v>66</v>
          </cell>
        </row>
        <row r="71">
          <cell r="C71">
            <v>65</v>
          </cell>
        </row>
        <row r="72">
          <cell r="C72">
            <v>130</v>
          </cell>
        </row>
        <row r="73">
          <cell r="C73">
            <v>196</v>
          </cell>
        </row>
        <row r="74">
          <cell r="C74">
            <v>65</v>
          </cell>
        </row>
        <row r="75">
          <cell r="C75">
            <v>131</v>
          </cell>
        </row>
        <row r="76">
          <cell r="C76">
            <v>66</v>
          </cell>
        </row>
        <row r="77">
          <cell r="C77">
            <v>65</v>
          </cell>
        </row>
        <row r="78">
          <cell r="C78">
            <v>131</v>
          </cell>
        </row>
        <row r="79">
          <cell r="C79">
            <v>66</v>
          </cell>
        </row>
        <row r="80">
          <cell r="C80">
            <v>66</v>
          </cell>
        </row>
        <row r="81">
          <cell r="C81">
            <v>0.9</v>
          </cell>
        </row>
        <row r="82">
          <cell r="C82">
            <v>0.9</v>
          </cell>
        </row>
        <row r="83">
          <cell r="C83">
            <v>1</v>
          </cell>
        </row>
        <row r="84">
          <cell r="C84">
            <v>0.5</v>
          </cell>
        </row>
        <row r="85">
          <cell r="C85">
            <v>0.25</v>
          </cell>
        </row>
        <row r="86">
          <cell r="C86">
            <v>0.25</v>
          </cell>
        </row>
        <row r="87">
          <cell r="C87">
            <v>0.5</v>
          </cell>
        </row>
        <row r="88">
          <cell r="C88">
            <v>0.25</v>
          </cell>
        </row>
        <row r="89">
          <cell r="C89">
            <v>0.25</v>
          </cell>
        </row>
        <row r="90">
          <cell r="C90">
            <v>0.5</v>
          </cell>
        </row>
        <row r="91">
          <cell r="C91">
            <v>0.25</v>
          </cell>
        </row>
        <row r="92">
          <cell r="C92">
            <v>0.25</v>
          </cell>
        </row>
        <row r="93">
          <cell r="C93">
            <v>0.2</v>
          </cell>
        </row>
        <row r="94">
          <cell r="C94">
            <v>0.4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FF231-4FA8-4C80-A9D1-AE09517E622C}">
  <sheetPr>
    <tabColor rgb="FFFFFF99"/>
  </sheetPr>
  <dimension ref="A1:BX28"/>
  <sheetViews>
    <sheetView view="pageBreakPreview" zoomScale="130" zoomScaleNormal="100" zoomScaleSheetLayoutView="130" workbookViewId="0">
      <selection activeCell="U25" sqref="U25:AA25"/>
    </sheetView>
  </sheetViews>
  <sheetFormatPr defaultColWidth="9" defaultRowHeight="21" x14ac:dyDescent="0.2"/>
  <cols>
    <col min="1" max="1" width="2.625" style="50" customWidth="1"/>
    <col min="2" max="2" width="2" style="50" customWidth="1"/>
    <col min="3" max="3" width="5" style="50" customWidth="1"/>
    <col min="4" max="4" width="2.875" style="50" customWidth="1"/>
    <col min="5" max="6" width="5.625" style="50" customWidth="1"/>
    <col min="7" max="8" width="2.875" style="50" customWidth="1"/>
    <col min="9" max="9" width="2.625" style="50" customWidth="1"/>
    <col min="10" max="19" width="1.625" style="50" customWidth="1"/>
    <col min="20" max="21" width="2.875" style="50" customWidth="1"/>
    <col min="22" max="48" width="1.625" style="50" customWidth="1"/>
    <col min="49" max="49" width="2.625" style="2" customWidth="1"/>
    <col min="50" max="50" width="80.375" style="27" customWidth="1"/>
    <col min="51" max="54" width="2.625" style="2" customWidth="1"/>
    <col min="55" max="76" width="9" style="2"/>
    <col min="77" max="16384" width="9" style="50"/>
  </cols>
  <sheetData>
    <row r="1" spans="1:50" ht="16.5" x14ac:dyDescent="0.1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13"/>
      <c r="AS1" s="314"/>
      <c r="AT1" s="314"/>
      <c r="AU1" s="314"/>
      <c r="AV1" s="314"/>
      <c r="AX1" s="3"/>
    </row>
    <row r="2" spans="1:50" ht="16.5" x14ac:dyDescent="0.15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6"/>
      <c r="AR2" s="315"/>
      <c r="AS2" s="315"/>
      <c r="AT2" s="315"/>
      <c r="AU2" s="315"/>
      <c r="AV2" s="7"/>
      <c r="AX2" s="3"/>
    </row>
    <row r="3" spans="1:50" ht="37.9" customHeight="1" x14ac:dyDescent="0.15">
      <c r="A3" s="1"/>
      <c r="B3" s="8"/>
      <c r="C3" s="316" t="s">
        <v>1</v>
      </c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9"/>
      <c r="AS3" s="9"/>
      <c r="AT3" s="10"/>
      <c r="AU3" s="11"/>
      <c r="AV3" s="12"/>
      <c r="AX3" s="3"/>
    </row>
    <row r="4" spans="1:50" ht="13.9" customHeight="1" x14ac:dyDescent="0.15">
      <c r="A4" s="1"/>
      <c r="B4" s="8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2"/>
      <c r="AX4" s="3"/>
    </row>
    <row r="5" spans="1:50" ht="23.45" customHeight="1" x14ac:dyDescent="0.15">
      <c r="A5" s="13"/>
      <c r="B5" s="14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5"/>
      <c r="R5" s="15"/>
      <c r="S5" s="15"/>
      <c r="T5" s="15"/>
      <c r="U5" s="15"/>
      <c r="V5" s="15"/>
      <c r="W5" s="15"/>
      <c r="X5" s="15"/>
      <c r="Y5" s="317" t="s">
        <v>2</v>
      </c>
      <c r="Z5" s="317"/>
      <c r="AA5" s="317"/>
      <c r="AB5" s="317"/>
      <c r="AC5" s="318">
        <v>8</v>
      </c>
      <c r="AD5" s="318"/>
      <c r="AE5" s="318"/>
      <c r="AF5" s="317" t="s">
        <v>3</v>
      </c>
      <c r="AG5" s="317"/>
      <c r="AH5" s="318">
        <v>5</v>
      </c>
      <c r="AI5" s="318"/>
      <c r="AJ5" s="318"/>
      <c r="AK5" s="317" t="s">
        <v>4</v>
      </c>
      <c r="AL5" s="317"/>
      <c r="AM5" s="319">
        <v>10</v>
      </c>
      <c r="AN5" s="319"/>
      <c r="AO5" s="319"/>
      <c r="AP5" s="17" t="s">
        <v>5</v>
      </c>
      <c r="AQ5" s="17"/>
      <c r="AR5" s="17"/>
      <c r="AS5" s="18"/>
      <c r="AT5" s="18"/>
      <c r="AU5" s="15"/>
      <c r="AV5" s="19"/>
      <c r="AX5" s="20" t="s">
        <v>6</v>
      </c>
    </row>
    <row r="6" spans="1:50" ht="18.75" x14ac:dyDescent="0.2">
      <c r="A6" s="1"/>
      <c r="B6" s="8"/>
      <c r="C6" s="21" t="s">
        <v>7</v>
      </c>
      <c r="D6" s="21"/>
      <c r="E6" s="21"/>
      <c r="F6" s="21"/>
      <c r="G6" s="21"/>
      <c r="H6" s="21"/>
      <c r="I6" s="21"/>
      <c r="J6" s="21"/>
      <c r="K6" s="22"/>
      <c r="L6" s="22"/>
      <c r="M6" s="2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X6" s="3"/>
    </row>
    <row r="7" spans="1:50" ht="19.5" thickBot="1" x14ac:dyDescent="0.25">
      <c r="A7" s="1"/>
      <c r="B7" s="8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X7" s="3"/>
    </row>
    <row r="8" spans="1:50" ht="18.75" x14ac:dyDescent="0.2">
      <c r="A8" s="13"/>
      <c r="B8" s="14"/>
      <c r="C8" s="23"/>
      <c r="D8" s="23"/>
      <c r="E8" s="23" t="s">
        <v>8</v>
      </c>
      <c r="F8" s="23"/>
      <c r="G8" s="23"/>
      <c r="H8" s="23"/>
      <c r="I8" s="23"/>
      <c r="J8" s="23"/>
      <c r="K8" s="15"/>
      <c r="L8" s="15"/>
      <c r="M8" s="15"/>
      <c r="N8" s="15"/>
      <c r="O8" s="15"/>
      <c r="P8" s="15"/>
      <c r="Q8" s="15"/>
      <c r="R8" s="15"/>
      <c r="S8" s="15"/>
      <c r="T8" s="320" t="s">
        <v>9</v>
      </c>
      <c r="U8" s="321"/>
      <c r="V8" s="326" t="s">
        <v>10</v>
      </c>
      <c r="W8" s="327"/>
      <c r="X8" s="327"/>
      <c r="Y8" s="327"/>
      <c r="Z8" s="327"/>
      <c r="AA8" s="328"/>
      <c r="AB8" s="332" t="s">
        <v>11</v>
      </c>
      <c r="AC8" s="332"/>
      <c r="AD8" s="333">
        <v>105</v>
      </c>
      <c r="AE8" s="333"/>
      <c r="AF8" s="333"/>
      <c r="AG8" s="333"/>
      <c r="AH8" s="24" t="s">
        <v>12</v>
      </c>
      <c r="AI8" s="334">
        <v>11</v>
      </c>
      <c r="AJ8" s="334"/>
      <c r="AK8" s="334"/>
      <c r="AL8" s="334"/>
      <c r="AM8" s="334"/>
      <c r="AN8" s="334"/>
      <c r="AO8" s="334"/>
      <c r="AP8" s="25"/>
      <c r="AQ8" s="25"/>
      <c r="AR8" s="25"/>
      <c r="AS8" s="25"/>
      <c r="AT8" s="25"/>
      <c r="AU8" s="26"/>
      <c r="AV8" s="19"/>
      <c r="AX8" s="3"/>
    </row>
    <row r="9" spans="1:50" ht="47.25" customHeight="1" x14ac:dyDescent="0.15">
      <c r="A9" s="13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322"/>
      <c r="U9" s="323"/>
      <c r="V9" s="329"/>
      <c r="W9" s="330"/>
      <c r="X9" s="330"/>
      <c r="Y9" s="330"/>
      <c r="Z9" s="330"/>
      <c r="AA9" s="331"/>
      <c r="AB9" s="335" t="s">
        <v>654</v>
      </c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6"/>
      <c r="AV9" s="19"/>
      <c r="AX9" s="3"/>
    </row>
    <row r="10" spans="1:50" ht="37.5" customHeight="1" x14ac:dyDescent="0.15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322"/>
      <c r="U10" s="323"/>
      <c r="V10" s="337" t="s">
        <v>13</v>
      </c>
      <c r="W10" s="338"/>
      <c r="X10" s="338"/>
      <c r="Y10" s="338"/>
      <c r="Z10" s="338"/>
      <c r="AA10" s="339"/>
      <c r="AB10" s="340" t="s">
        <v>655</v>
      </c>
      <c r="AC10" s="340"/>
      <c r="AD10" s="340"/>
      <c r="AE10" s="340"/>
      <c r="AF10" s="340"/>
      <c r="AG10" s="340"/>
      <c r="AH10" s="340"/>
      <c r="AI10" s="340"/>
      <c r="AJ10" s="340"/>
      <c r="AK10" s="340"/>
      <c r="AL10" s="340"/>
      <c r="AM10" s="340"/>
      <c r="AN10" s="340"/>
      <c r="AO10" s="340"/>
      <c r="AP10" s="340"/>
      <c r="AQ10" s="340"/>
      <c r="AR10" s="340"/>
      <c r="AS10" s="340"/>
      <c r="AT10" s="340"/>
      <c r="AU10" s="341"/>
      <c r="AV10" s="19"/>
      <c r="AX10" s="3"/>
    </row>
    <row r="11" spans="1:50" ht="30" customHeight="1" x14ac:dyDescent="0.2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322"/>
      <c r="U11" s="323"/>
      <c r="V11" s="337" t="s">
        <v>14</v>
      </c>
      <c r="W11" s="338"/>
      <c r="X11" s="338"/>
      <c r="Y11" s="338"/>
      <c r="Z11" s="338"/>
      <c r="AA11" s="339"/>
      <c r="AB11" s="342" t="s">
        <v>662</v>
      </c>
      <c r="AC11" s="343"/>
      <c r="AD11" s="343"/>
      <c r="AE11" s="343"/>
      <c r="AF11" s="343"/>
      <c r="AG11" s="343"/>
      <c r="AH11" s="343"/>
      <c r="AI11" s="343"/>
      <c r="AJ11" s="343"/>
      <c r="AK11" s="343"/>
      <c r="AL11" s="343"/>
      <c r="AM11" s="343"/>
      <c r="AN11" s="343"/>
      <c r="AO11" s="343"/>
      <c r="AP11" s="343"/>
      <c r="AQ11" s="343"/>
      <c r="AR11" s="343"/>
      <c r="AS11" s="343"/>
      <c r="AT11" s="343"/>
      <c r="AU11" s="344"/>
      <c r="AV11" s="19"/>
    </row>
    <row r="12" spans="1:50" ht="30" customHeight="1" thickBot="1" x14ac:dyDescent="0.2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24"/>
      <c r="U12" s="325"/>
      <c r="V12" s="345" t="s">
        <v>15</v>
      </c>
      <c r="W12" s="346"/>
      <c r="X12" s="346"/>
      <c r="Y12" s="346"/>
      <c r="Z12" s="346"/>
      <c r="AA12" s="347"/>
      <c r="AB12" s="348" t="s">
        <v>663</v>
      </c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348"/>
      <c r="AO12" s="348"/>
      <c r="AP12" s="348"/>
      <c r="AQ12" s="349" t="s">
        <v>16</v>
      </c>
      <c r="AR12" s="349"/>
      <c r="AS12" s="349"/>
      <c r="AT12" s="349"/>
      <c r="AU12" s="350"/>
      <c r="AV12" s="19"/>
      <c r="AX12" s="20" t="s">
        <v>17</v>
      </c>
    </row>
    <row r="13" spans="1:50" ht="9" customHeight="1" thickBot="1" x14ac:dyDescent="0.2">
      <c r="A13" s="1"/>
      <c r="B13" s="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8"/>
      <c r="U13" s="28"/>
      <c r="V13" s="29"/>
      <c r="W13" s="30"/>
      <c r="X13" s="30"/>
      <c r="Y13" s="30"/>
      <c r="Z13" s="30"/>
      <c r="AA13" s="30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2"/>
      <c r="AR13" s="32"/>
      <c r="AS13" s="32"/>
      <c r="AT13" s="32"/>
      <c r="AU13" s="32"/>
      <c r="AV13" s="33"/>
      <c r="AX13" s="34"/>
    </row>
    <row r="14" spans="1:50" ht="24" customHeight="1" x14ac:dyDescent="0.15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320" t="s">
        <v>18</v>
      </c>
      <c r="U14" s="321"/>
      <c r="V14" s="351" t="s">
        <v>19</v>
      </c>
      <c r="W14" s="352"/>
      <c r="X14" s="352"/>
      <c r="Y14" s="352"/>
      <c r="Z14" s="352"/>
      <c r="AA14" s="353"/>
      <c r="AB14" s="354">
        <v>1</v>
      </c>
      <c r="AC14" s="355"/>
      <c r="AD14" s="356">
        <v>3</v>
      </c>
      <c r="AE14" s="355"/>
      <c r="AF14" s="357">
        <v>1</v>
      </c>
      <c r="AG14" s="358"/>
      <c r="AH14" s="357">
        <v>0</v>
      </c>
      <c r="AI14" s="358"/>
      <c r="AJ14" s="357">
        <v>3</v>
      </c>
      <c r="AK14" s="358"/>
      <c r="AL14" s="357">
        <v>0</v>
      </c>
      <c r="AM14" s="358"/>
      <c r="AN14" s="357">
        <v>0</v>
      </c>
      <c r="AO14" s="358"/>
      <c r="AP14" s="357">
        <v>0</v>
      </c>
      <c r="AQ14" s="358"/>
      <c r="AR14" s="357">
        <v>0</v>
      </c>
      <c r="AS14" s="358"/>
      <c r="AT14" s="357">
        <v>0</v>
      </c>
      <c r="AU14" s="364"/>
      <c r="AV14" s="19"/>
      <c r="AX14" s="20"/>
    </row>
    <row r="15" spans="1:50" ht="37.5" customHeight="1" x14ac:dyDescent="0.15">
      <c r="A15" s="13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322"/>
      <c r="U15" s="323"/>
      <c r="V15" s="359" t="s">
        <v>20</v>
      </c>
      <c r="W15" s="360"/>
      <c r="X15" s="360"/>
      <c r="Y15" s="360"/>
      <c r="Z15" s="360"/>
      <c r="AA15" s="361"/>
      <c r="AB15" s="362" t="s">
        <v>640</v>
      </c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362"/>
      <c r="AR15" s="362"/>
      <c r="AS15" s="362"/>
      <c r="AT15" s="362"/>
      <c r="AU15" s="363"/>
      <c r="AV15" s="19"/>
      <c r="AX15" s="3"/>
    </row>
    <row r="16" spans="1:50" ht="24.75" customHeight="1" x14ac:dyDescent="0.15">
      <c r="A16" s="13"/>
      <c r="B16" s="14"/>
      <c r="C16" s="16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322"/>
      <c r="U16" s="323"/>
      <c r="V16" s="337" t="s">
        <v>22</v>
      </c>
      <c r="W16" s="338"/>
      <c r="X16" s="338"/>
      <c r="Y16" s="338"/>
      <c r="Z16" s="338"/>
      <c r="AA16" s="339"/>
      <c r="AB16" s="366">
        <v>3</v>
      </c>
      <c r="AC16" s="366"/>
      <c r="AD16" s="366"/>
      <c r="AE16" s="366"/>
      <c r="AF16" s="366"/>
      <c r="AG16" s="35" t="s">
        <v>23</v>
      </c>
      <c r="AH16" s="367">
        <v>3578</v>
      </c>
      <c r="AI16" s="367"/>
      <c r="AJ16" s="367"/>
      <c r="AK16" s="367"/>
      <c r="AL16" s="35" t="s">
        <v>24</v>
      </c>
      <c r="AM16" s="368">
        <v>2672</v>
      </c>
      <c r="AN16" s="368"/>
      <c r="AO16" s="368"/>
      <c r="AP16" s="368"/>
      <c r="AQ16" s="368"/>
      <c r="AR16" s="368"/>
      <c r="AS16" s="368"/>
      <c r="AT16" s="368"/>
      <c r="AU16" s="369"/>
      <c r="AV16" s="19"/>
      <c r="AX16" s="3"/>
    </row>
    <row r="17" spans="1:50" ht="24.75" customHeight="1" thickBot="1" x14ac:dyDescent="0.2">
      <c r="A17" s="13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324"/>
      <c r="U17" s="325"/>
      <c r="V17" s="370" t="s">
        <v>25</v>
      </c>
      <c r="W17" s="371"/>
      <c r="X17" s="371"/>
      <c r="Y17" s="371"/>
      <c r="Z17" s="371"/>
      <c r="AA17" s="372"/>
      <c r="AB17" s="373">
        <v>3</v>
      </c>
      <c r="AC17" s="373"/>
      <c r="AD17" s="373"/>
      <c r="AE17" s="373"/>
      <c r="AF17" s="373"/>
      <c r="AG17" s="36" t="s">
        <v>23</v>
      </c>
      <c r="AH17" s="374">
        <v>3578</v>
      </c>
      <c r="AI17" s="374"/>
      <c r="AJ17" s="374"/>
      <c r="AK17" s="374"/>
      <c r="AL17" s="36" t="s">
        <v>24</v>
      </c>
      <c r="AM17" s="375">
        <v>2678</v>
      </c>
      <c r="AN17" s="375"/>
      <c r="AO17" s="375"/>
      <c r="AP17" s="375"/>
      <c r="AQ17" s="375"/>
      <c r="AR17" s="375"/>
      <c r="AS17" s="375"/>
      <c r="AT17" s="375"/>
      <c r="AU17" s="376"/>
      <c r="AV17" s="19"/>
      <c r="AX17" s="3"/>
    </row>
    <row r="18" spans="1:50" ht="17.25" thickBot="1" x14ac:dyDescent="0.2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7"/>
      <c r="U18" s="37"/>
      <c r="V18" s="37"/>
      <c r="W18" s="37"/>
      <c r="X18" s="37"/>
      <c r="Y18" s="37"/>
      <c r="Z18" s="37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15"/>
      <c r="AV18" s="19"/>
      <c r="AX18" s="3"/>
    </row>
    <row r="19" spans="1:50" ht="33.6" customHeight="1" thickBot="1" x14ac:dyDescent="0.2">
      <c r="A19" s="13"/>
      <c r="B19" s="14"/>
      <c r="C19" s="39"/>
      <c r="D19" s="377" t="s">
        <v>26</v>
      </c>
      <c r="E19" s="378"/>
      <c r="F19" s="119">
        <v>8</v>
      </c>
      <c r="G19" s="379" t="s">
        <v>3</v>
      </c>
      <c r="H19" s="380"/>
      <c r="I19" s="381">
        <v>0</v>
      </c>
      <c r="J19" s="382"/>
      <c r="K19" s="383"/>
      <c r="L19" s="384">
        <v>4</v>
      </c>
      <c r="M19" s="382"/>
      <c r="N19" s="382"/>
      <c r="O19" s="383"/>
      <c r="P19" s="385" t="s">
        <v>27</v>
      </c>
      <c r="Q19" s="385"/>
      <c r="R19" s="385"/>
      <c r="S19" s="386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9"/>
      <c r="AX19" s="3"/>
    </row>
    <row r="20" spans="1:50" ht="16.5" x14ac:dyDescent="0.15">
      <c r="A20" s="13"/>
      <c r="B20" s="14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365"/>
      <c r="AN20" s="365"/>
      <c r="AO20" s="365"/>
      <c r="AP20" s="15"/>
      <c r="AQ20" s="15"/>
      <c r="AR20" s="15"/>
      <c r="AS20" s="15"/>
      <c r="AT20" s="15"/>
      <c r="AU20" s="15"/>
      <c r="AV20" s="19"/>
      <c r="AX20" s="20" t="s">
        <v>28</v>
      </c>
    </row>
    <row r="21" spans="1:50" ht="17.25" thickBot="1" x14ac:dyDescent="0.2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9"/>
      <c r="AX21" s="3"/>
    </row>
    <row r="22" spans="1:50" ht="42.6" customHeight="1" thickBot="1" x14ac:dyDescent="0.2">
      <c r="A22" s="13"/>
      <c r="B22" s="14"/>
      <c r="C22" s="387" t="s">
        <v>29</v>
      </c>
      <c r="D22" s="388"/>
      <c r="E22" s="388"/>
      <c r="F22" s="389"/>
      <c r="G22" s="390">
        <f>AB25</f>
        <v>900000</v>
      </c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  <c r="AH22" s="391"/>
      <c r="AI22" s="392"/>
      <c r="AJ22" s="41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9"/>
      <c r="AX22" s="3"/>
    </row>
    <row r="23" spans="1:50" ht="27.6" customHeight="1" thickBot="1" x14ac:dyDescent="0.2">
      <c r="A23" s="13"/>
      <c r="B23" s="14"/>
      <c r="C23" s="40"/>
      <c r="D23" s="40"/>
      <c r="E23" s="40"/>
      <c r="F23" s="40"/>
      <c r="G23" s="40"/>
      <c r="H23" s="40"/>
      <c r="I23" s="18"/>
      <c r="J23" s="18"/>
      <c r="K23" s="18"/>
      <c r="L23" s="18"/>
      <c r="M23" s="42"/>
      <c r="N23" s="42"/>
      <c r="O23" s="42"/>
      <c r="P23" s="42"/>
      <c r="Q23" s="40"/>
      <c r="R23" s="40"/>
      <c r="S23" s="40"/>
      <c r="T23" s="40"/>
      <c r="U23" s="40"/>
      <c r="V23" s="40"/>
      <c r="W23" s="42"/>
      <c r="X23" s="42"/>
      <c r="Y23" s="42"/>
      <c r="Z23" s="40"/>
      <c r="AA23" s="40"/>
      <c r="AB23" s="40"/>
      <c r="AC23" s="40"/>
      <c r="AD23" s="40"/>
      <c r="AE23" s="40"/>
      <c r="AF23" s="40"/>
      <c r="AG23" s="40"/>
      <c r="AH23" s="42"/>
      <c r="AI23" s="4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9"/>
      <c r="AX23" s="3"/>
    </row>
    <row r="24" spans="1:50" ht="49.15" customHeight="1" thickBot="1" x14ac:dyDescent="0.2">
      <c r="A24" s="13"/>
      <c r="B24" s="14"/>
      <c r="C24" s="393" t="s">
        <v>30</v>
      </c>
      <c r="D24" s="394"/>
      <c r="E24" s="394"/>
      <c r="F24" s="394"/>
      <c r="G24" s="394"/>
      <c r="H24" s="394"/>
      <c r="I24" s="395"/>
      <c r="J24" s="396" t="s">
        <v>31</v>
      </c>
      <c r="K24" s="396"/>
      <c r="L24" s="396"/>
      <c r="M24" s="396"/>
      <c r="N24" s="397"/>
      <c r="O24" s="398" t="s">
        <v>32</v>
      </c>
      <c r="P24" s="396"/>
      <c r="Q24" s="396"/>
      <c r="R24" s="396"/>
      <c r="S24" s="396"/>
      <c r="T24" s="397"/>
      <c r="U24" s="399" t="s">
        <v>33</v>
      </c>
      <c r="V24" s="396"/>
      <c r="W24" s="396"/>
      <c r="X24" s="396"/>
      <c r="Y24" s="396"/>
      <c r="Z24" s="396"/>
      <c r="AA24" s="397"/>
      <c r="AB24" s="400" t="s">
        <v>34</v>
      </c>
      <c r="AC24" s="401"/>
      <c r="AD24" s="401"/>
      <c r="AE24" s="401"/>
      <c r="AF24" s="401"/>
      <c r="AG24" s="401"/>
      <c r="AH24" s="401"/>
      <c r="AI24" s="402"/>
      <c r="AJ24" s="404" t="s">
        <v>35</v>
      </c>
      <c r="AK24" s="404"/>
      <c r="AL24" s="404"/>
      <c r="AM24" s="404"/>
      <c r="AN24" s="404"/>
      <c r="AO24" s="404"/>
      <c r="AP24" s="405"/>
      <c r="AQ24" s="43"/>
      <c r="AR24" s="43"/>
      <c r="AS24" s="43"/>
      <c r="AT24" s="43"/>
      <c r="AU24" s="43"/>
      <c r="AV24" s="19"/>
      <c r="AX24" s="3"/>
    </row>
    <row r="25" spans="1:50" ht="42.6" customHeight="1" thickTop="1" thickBot="1" x14ac:dyDescent="0.2">
      <c r="A25" s="13"/>
      <c r="B25" s="14"/>
      <c r="C25" s="406" t="s">
        <v>36</v>
      </c>
      <c r="D25" s="407"/>
      <c r="E25" s="407"/>
      <c r="F25" s="407"/>
      <c r="G25" s="407"/>
      <c r="H25" s="407"/>
      <c r="I25" s="408"/>
      <c r="J25" s="409">
        <v>10</v>
      </c>
      <c r="K25" s="410"/>
      <c r="L25" s="410"/>
      <c r="M25" s="410"/>
      <c r="N25" s="411"/>
      <c r="O25" s="412">
        <v>10000</v>
      </c>
      <c r="P25" s="413"/>
      <c r="Q25" s="413"/>
      <c r="R25" s="413"/>
      <c r="S25" s="413"/>
      <c r="T25" s="414"/>
      <c r="U25" s="412">
        <v>1000000</v>
      </c>
      <c r="V25" s="413"/>
      <c r="W25" s="413"/>
      <c r="X25" s="413"/>
      <c r="Y25" s="413"/>
      <c r="Z25" s="413"/>
      <c r="AA25" s="414"/>
      <c r="AB25" s="412">
        <v>900000</v>
      </c>
      <c r="AC25" s="413"/>
      <c r="AD25" s="413"/>
      <c r="AE25" s="413"/>
      <c r="AF25" s="413"/>
      <c r="AG25" s="413"/>
      <c r="AH25" s="413"/>
      <c r="AI25" s="414"/>
      <c r="AJ25" s="415">
        <f>U25-AB25</f>
        <v>100000</v>
      </c>
      <c r="AK25" s="416"/>
      <c r="AL25" s="416"/>
      <c r="AM25" s="416"/>
      <c r="AN25" s="416"/>
      <c r="AO25" s="416"/>
      <c r="AP25" s="417"/>
      <c r="AQ25" s="43"/>
      <c r="AR25" s="43"/>
      <c r="AS25" s="43"/>
      <c r="AT25" s="43"/>
      <c r="AU25" s="43"/>
      <c r="AV25" s="19"/>
      <c r="AX25" s="20" t="s">
        <v>37</v>
      </c>
    </row>
    <row r="26" spans="1:50" ht="47.25" customHeight="1" x14ac:dyDescent="0.15">
      <c r="A26" s="13"/>
      <c r="B26" s="44"/>
      <c r="C26" s="45"/>
      <c r="D26" s="45"/>
      <c r="E26" s="45"/>
      <c r="F26" s="45"/>
      <c r="G26" s="45"/>
      <c r="H26" s="45"/>
      <c r="I26" s="45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7"/>
      <c r="AR26" s="47"/>
      <c r="AS26" s="47"/>
      <c r="AT26" s="47"/>
      <c r="AU26" s="47"/>
      <c r="AV26" s="48"/>
      <c r="AX26" s="49" t="s">
        <v>38</v>
      </c>
    </row>
    <row r="27" spans="1:50" x14ac:dyDescent="0.2">
      <c r="C27" s="51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3"/>
      <c r="AJ27" s="403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403"/>
    </row>
    <row r="28" spans="1:50" x14ac:dyDescent="0.2">
      <c r="AA28" s="52"/>
    </row>
  </sheetData>
  <sheetProtection password="8089" sheet="1" formatCells="0" formatColumns="0" formatRows="0" selectLockedCells="1"/>
  <protectedRanges>
    <protectedRange sqref="AC5 AH5" name="範囲5"/>
    <protectedRange sqref="I19:O19" name="範囲4"/>
    <protectedRange sqref="E19:F19" name="範囲3"/>
    <protectedRange sqref="AB8:AP17 AQ8:AU10 AQ12:AU17" name="範囲2"/>
    <protectedRange sqref="J25:AI25" name="範囲1"/>
  </protectedRanges>
  <mergeCells count="65">
    <mergeCell ref="D27:AV27"/>
    <mergeCell ref="AJ24:AP24"/>
    <mergeCell ref="C25:I25"/>
    <mergeCell ref="J25:N25"/>
    <mergeCell ref="O25:T25"/>
    <mergeCell ref="U25:AA25"/>
    <mergeCell ref="AB25:AI25"/>
    <mergeCell ref="AJ25:AP25"/>
    <mergeCell ref="C22:F22"/>
    <mergeCell ref="G22:AI22"/>
    <mergeCell ref="C24:I24"/>
    <mergeCell ref="J24:N24"/>
    <mergeCell ref="O24:T24"/>
    <mergeCell ref="U24:AA24"/>
    <mergeCell ref="AB24:AI24"/>
    <mergeCell ref="D19:E19"/>
    <mergeCell ref="G19:H19"/>
    <mergeCell ref="I19:K19"/>
    <mergeCell ref="L19:O19"/>
    <mergeCell ref="P19:S19"/>
    <mergeCell ref="AM20:AO20"/>
    <mergeCell ref="V16:AA16"/>
    <mergeCell ref="AB16:AF16"/>
    <mergeCell ref="AH16:AK16"/>
    <mergeCell ref="AM16:AU16"/>
    <mergeCell ref="V17:AA17"/>
    <mergeCell ref="AB17:AF17"/>
    <mergeCell ref="AH17:AK17"/>
    <mergeCell ref="AM17:AU17"/>
    <mergeCell ref="T14:U17"/>
    <mergeCell ref="V14:AA14"/>
    <mergeCell ref="AB14:AC14"/>
    <mergeCell ref="AD14:AE14"/>
    <mergeCell ref="AF14:AG14"/>
    <mergeCell ref="V15:AA15"/>
    <mergeCell ref="AB15:AU15"/>
    <mergeCell ref="AH14:AI14"/>
    <mergeCell ref="AJ14:AK14"/>
    <mergeCell ref="AL14:AM14"/>
    <mergeCell ref="AN14:AO14"/>
    <mergeCell ref="AP14:AQ14"/>
    <mergeCell ref="AR14:AS14"/>
    <mergeCell ref="AT14:AU14"/>
    <mergeCell ref="T8:U12"/>
    <mergeCell ref="V8:AA9"/>
    <mergeCell ref="AB8:AC8"/>
    <mergeCell ref="AD8:AG8"/>
    <mergeCell ref="AI8:AO8"/>
    <mergeCell ref="AB9:AU9"/>
    <mergeCell ref="V10:AA10"/>
    <mergeCell ref="AB10:AU10"/>
    <mergeCell ref="V11:AA11"/>
    <mergeCell ref="AB11:AU11"/>
    <mergeCell ref="V12:AA12"/>
    <mergeCell ref="AB12:AP12"/>
    <mergeCell ref="AQ12:AU12"/>
    <mergeCell ref="AR1:AV1"/>
    <mergeCell ref="AR2:AU2"/>
    <mergeCell ref="C3:AQ3"/>
    <mergeCell ref="Y5:AB5"/>
    <mergeCell ref="AC5:AE5"/>
    <mergeCell ref="AF5:AG5"/>
    <mergeCell ref="AH5:AJ5"/>
    <mergeCell ref="AK5:AL5"/>
    <mergeCell ref="AM5:AO5"/>
  </mergeCells>
  <phoneticPr fontId="4"/>
  <pageMargins left="0.35433070866141736" right="0.19685039370078741" top="0.98425196850393704" bottom="0.98425196850393704" header="0.55118110236220474" footer="0.51181102362204722"/>
  <pageSetup paperSize="9" scale="97" orientation="portrait" r:id="rId1"/>
  <headerFooter alignWithMargins="0">
    <oddHeader>&amp;R令和８年度版</oddHeader>
  </headerFooter>
  <colBreaks count="1" manualBreakCount="1">
    <brk id="48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3360-2232-4BE5-8742-7F2C2D40C66C}">
  <sheetPr>
    <tabColor rgb="FFFFFF99"/>
  </sheetPr>
  <dimension ref="A1:BX38"/>
  <sheetViews>
    <sheetView view="pageBreakPreview" zoomScale="145" zoomScaleNormal="100" zoomScaleSheetLayoutView="145" workbookViewId="0">
      <selection activeCell="J27" sqref="J27:T27"/>
    </sheetView>
  </sheetViews>
  <sheetFormatPr defaultColWidth="9" defaultRowHeight="21" x14ac:dyDescent="0.2"/>
  <cols>
    <col min="1" max="1" width="2.625" style="50" customWidth="1"/>
    <col min="2" max="2" width="2" style="50" customWidth="1"/>
    <col min="3" max="3" width="5" style="50" customWidth="1"/>
    <col min="4" max="4" width="2.875" style="50" customWidth="1"/>
    <col min="5" max="6" width="5.625" style="50" customWidth="1"/>
    <col min="7" max="8" width="2.875" style="50" customWidth="1"/>
    <col min="9" max="9" width="2.625" style="50" customWidth="1"/>
    <col min="10" max="15" width="1.625" style="50" customWidth="1"/>
    <col min="16" max="16" width="1.75" style="50" customWidth="1"/>
    <col min="17" max="19" width="1.625" style="50" customWidth="1"/>
    <col min="20" max="21" width="2.875" style="50" customWidth="1"/>
    <col min="22" max="48" width="1.625" style="50" customWidth="1"/>
    <col min="49" max="49" width="2.625" style="2" customWidth="1"/>
    <col min="50" max="50" width="80.375" style="27" customWidth="1"/>
    <col min="51" max="51" width="2.625" style="2" customWidth="1"/>
    <col min="52" max="52" width="7.125" style="2" bestFit="1" customWidth="1"/>
    <col min="53" max="53" width="31.75" style="2" bestFit="1" customWidth="1"/>
    <col min="54" max="54" width="7.5" style="2" bestFit="1" customWidth="1"/>
    <col min="55" max="55" width="6.5" style="2" bestFit="1" customWidth="1"/>
    <col min="56" max="56" width="7.5" style="2" bestFit="1" customWidth="1"/>
    <col min="57" max="76" width="9" style="2"/>
    <col min="77" max="16384" width="9" style="50"/>
  </cols>
  <sheetData>
    <row r="1" spans="1:50" ht="16.5" x14ac:dyDescent="0.15">
      <c r="A1" s="1"/>
      <c r="B1" s="1" t="s">
        <v>611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X1" s="3"/>
    </row>
    <row r="2" spans="1:50" ht="16.5" x14ac:dyDescent="0.15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6"/>
      <c r="AR2" s="457"/>
      <c r="AS2" s="457"/>
      <c r="AT2" s="457"/>
      <c r="AU2" s="457"/>
      <c r="AV2" s="7"/>
      <c r="AX2" s="3"/>
    </row>
    <row r="3" spans="1:50" ht="37.9" customHeight="1" x14ac:dyDescent="0.15">
      <c r="A3" s="1"/>
      <c r="B3" s="8"/>
      <c r="C3" s="316" t="s">
        <v>678</v>
      </c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12"/>
      <c r="AX3" s="3"/>
    </row>
    <row r="4" spans="1:50" ht="13.9" customHeight="1" x14ac:dyDescent="0.15">
      <c r="A4" s="1"/>
      <c r="B4" s="8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2"/>
      <c r="AX4" s="3"/>
    </row>
    <row r="5" spans="1:50" ht="23.45" customHeight="1" x14ac:dyDescent="0.15">
      <c r="A5" s="13"/>
      <c r="B5" s="14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5"/>
      <c r="R5" s="15"/>
      <c r="S5" s="15"/>
      <c r="T5" s="15"/>
      <c r="U5" s="15"/>
      <c r="V5" s="15"/>
      <c r="W5" s="15"/>
      <c r="X5" s="15"/>
      <c r="Y5" s="317" t="s">
        <v>2</v>
      </c>
      <c r="Z5" s="317"/>
      <c r="AA5" s="317"/>
      <c r="AB5" s="317"/>
      <c r="AC5" s="317">
        <f>'請求書(ｻｰﾋﾞｽ) '!AC5:AE5</f>
        <v>8</v>
      </c>
      <c r="AD5" s="317"/>
      <c r="AE5" s="317"/>
      <c r="AF5" s="317" t="s">
        <v>3</v>
      </c>
      <c r="AG5" s="317"/>
      <c r="AH5" s="317">
        <f>'請求書(ｻｰﾋﾞｽ) '!AH5</f>
        <v>5</v>
      </c>
      <c r="AI5" s="317"/>
      <c r="AJ5" s="317"/>
      <c r="AK5" s="317" t="s">
        <v>4</v>
      </c>
      <c r="AL5" s="317"/>
      <c r="AM5" s="458">
        <v>10</v>
      </c>
      <c r="AN5" s="458"/>
      <c r="AO5" s="458"/>
      <c r="AP5" s="282" t="s">
        <v>5</v>
      </c>
      <c r="AQ5" s="282"/>
      <c r="AR5" s="17"/>
      <c r="AS5" s="18"/>
      <c r="AT5" s="18"/>
      <c r="AU5" s="15"/>
      <c r="AV5" s="19"/>
      <c r="AX5" s="20" t="s">
        <v>612</v>
      </c>
    </row>
    <row r="6" spans="1:50" ht="18.75" x14ac:dyDescent="0.2">
      <c r="A6" s="1"/>
      <c r="B6" s="8"/>
      <c r="C6" s="21" t="s">
        <v>7</v>
      </c>
      <c r="D6" s="21"/>
      <c r="E6" s="21"/>
      <c r="F6" s="21"/>
      <c r="G6" s="21"/>
      <c r="H6" s="21"/>
      <c r="I6" s="21"/>
      <c r="J6" s="21"/>
      <c r="K6" s="22"/>
      <c r="L6" s="22"/>
      <c r="M6" s="2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X6" s="3"/>
    </row>
    <row r="7" spans="1:50" ht="19.5" thickBot="1" x14ac:dyDescent="0.25">
      <c r="A7" s="1"/>
      <c r="B7" s="8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X7" s="3"/>
    </row>
    <row r="8" spans="1:50" ht="18.75" x14ac:dyDescent="0.2">
      <c r="A8" s="13"/>
      <c r="B8" s="14"/>
      <c r="C8" s="23"/>
      <c r="D8" s="23"/>
      <c r="E8" s="23" t="s">
        <v>8</v>
      </c>
      <c r="F8" s="23"/>
      <c r="G8" s="23"/>
      <c r="H8" s="23"/>
      <c r="I8" s="23"/>
      <c r="J8" s="23"/>
      <c r="K8" s="15"/>
      <c r="L8" s="15"/>
      <c r="M8" s="15"/>
      <c r="N8" s="15"/>
      <c r="O8" s="15"/>
      <c r="P8" s="15"/>
      <c r="Q8" s="15"/>
      <c r="R8" s="15"/>
      <c r="S8" s="15"/>
      <c r="T8" s="320" t="s">
        <v>9</v>
      </c>
      <c r="U8" s="321"/>
      <c r="V8" s="326" t="s">
        <v>10</v>
      </c>
      <c r="W8" s="327"/>
      <c r="X8" s="327"/>
      <c r="Y8" s="327"/>
      <c r="Z8" s="327"/>
      <c r="AA8" s="328"/>
      <c r="AB8" s="439" t="s">
        <v>11</v>
      </c>
      <c r="AC8" s="440"/>
      <c r="AD8" s="441">
        <f>'請求書(ｻｰﾋﾞｽ) '!AD8</f>
        <v>105</v>
      </c>
      <c r="AE8" s="441"/>
      <c r="AF8" s="441"/>
      <c r="AG8" s="441"/>
      <c r="AH8" s="120" t="s">
        <v>12</v>
      </c>
      <c r="AI8" s="442">
        <f>'請求書(ｻｰﾋﾞｽ) '!AI8</f>
        <v>11</v>
      </c>
      <c r="AJ8" s="442"/>
      <c r="AK8" s="442"/>
      <c r="AL8" s="442"/>
      <c r="AM8" s="442"/>
      <c r="AN8" s="442"/>
      <c r="AO8" s="442"/>
      <c r="AP8" s="440"/>
      <c r="AQ8" s="440"/>
      <c r="AR8" s="440"/>
      <c r="AS8" s="440"/>
      <c r="AT8" s="440"/>
      <c r="AU8" s="456"/>
      <c r="AV8" s="19"/>
      <c r="AX8" s="3"/>
    </row>
    <row r="9" spans="1:50" ht="47.25" customHeight="1" x14ac:dyDescent="0.15">
      <c r="A9" s="13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322"/>
      <c r="U9" s="323"/>
      <c r="V9" s="329"/>
      <c r="W9" s="330"/>
      <c r="X9" s="330"/>
      <c r="Y9" s="330"/>
      <c r="Z9" s="330"/>
      <c r="AA9" s="331"/>
      <c r="AB9" s="443" t="str">
        <f>'請求書(ｻｰﾋﾞｽ) '!AB9</f>
        <v>港区芝公園１－５－25</v>
      </c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4"/>
      <c r="AO9" s="444"/>
      <c r="AP9" s="444"/>
      <c r="AQ9" s="444"/>
      <c r="AR9" s="444"/>
      <c r="AS9" s="444"/>
      <c r="AT9" s="444"/>
      <c r="AU9" s="445"/>
      <c r="AV9" s="19"/>
      <c r="AX9" s="3"/>
    </row>
    <row r="10" spans="1:50" s="2" customFormat="1" ht="37.5" customHeight="1" x14ac:dyDescent="0.15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322"/>
      <c r="U10" s="323"/>
      <c r="V10" s="337" t="s">
        <v>13</v>
      </c>
      <c r="W10" s="338"/>
      <c r="X10" s="338"/>
      <c r="Y10" s="338"/>
      <c r="Z10" s="338"/>
      <c r="AA10" s="339"/>
      <c r="AB10" s="443" t="str">
        <f>'請求書(ｻｰﾋﾞｽ) '!AB10</f>
        <v>港区役所</v>
      </c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444"/>
      <c r="AN10" s="444"/>
      <c r="AO10" s="444"/>
      <c r="AP10" s="444"/>
      <c r="AQ10" s="444"/>
      <c r="AR10" s="444"/>
      <c r="AS10" s="444"/>
      <c r="AT10" s="444"/>
      <c r="AU10" s="445"/>
      <c r="AV10" s="19"/>
      <c r="AX10" s="3"/>
    </row>
    <row r="11" spans="1:50" s="2" customFormat="1" ht="30" customHeight="1" x14ac:dyDescent="0.15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322"/>
      <c r="U11" s="323"/>
      <c r="V11" s="337" t="s">
        <v>613</v>
      </c>
      <c r="W11" s="338"/>
      <c r="X11" s="338"/>
      <c r="Y11" s="338"/>
      <c r="Z11" s="338"/>
      <c r="AA11" s="339"/>
      <c r="AB11" s="446" t="str">
        <f>'請求書(ｻｰﾋﾞｽ) '!AB11</f>
        <v>代表取締役</v>
      </c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8"/>
      <c r="AV11" s="19"/>
      <c r="AX11" s="3"/>
    </row>
    <row r="12" spans="1:50" s="2" customFormat="1" ht="30" customHeight="1" thickBot="1" x14ac:dyDescent="0.2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24"/>
      <c r="U12" s="325"/>
      <c r="V12" s="449" t="s">
        <v>614</v>
      </c>
      <c r="W12" s="450"/>
      <c r="X12" s="450"/>
      <c r="Y12" s="450"/>
      <c r="Z12" s="450"/>
      <c r="AA12" s="451"/>
      <c r="AB12" s="452" t="str">
        <f>'請求書(ｻｰﾋﾞｽ) '!AB12</f>
        <v>芝　太郎</v>
      </c>
      <c r="AC12" s="453"/>
      <c r="AD12" s="453"/>
      <c r="AE12" s="453"/>
      <c r="AF12" s="453"/>
      <c r="AG12" s="453"/>
      <c r="AH12" s="453"/>
      <c r="AI12" s="453"/>
      <c r="AJ12" s="453"/>
      <c r="AK12" s="453"/>
      <c r="AL12" s="453"/>
      <c r="AM12" s="453"/>
      <c r="AN12" s="453"/>
      <c r="AO12" s="453"/>
      <c r="AP12" s="453"/>
      <c r="AQ12" s="454" t="s">
        <v>16</v>
      </c>
      <c r="AR12" s="454"/>
      <c r="AS12" s="454"/>
      <c r="AT12" s="454"/>
      <c r="AU12" s="455"/>
      <c r="AV12" s="19"/>
      <c r="AX12" s="20" t="s">
        <v>17</v>
      </c>
    </row>
    <row r="13" spans="1:50" s="2" customFormat="1" ht="9" customHeight="1" thickBot="1" x14ac:dyDescent="0.2">
      <c r="A13" s="1"/>
      <c r="B13" s="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8"/>
      <c r="U13" s="28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33"/>
      <c r="AX13" s="34"/>
    </row>
    <row r="14" spans="1:50" s="2" customFormat="1" ht="24" customHeight="1" x14ac:dyDescent="0.15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320" t="s">
        <v>18</v>
      </c>
      <c r="U14" s="321"/>
      <c r="V14" s="351" t="s">
        <v>19</v>
      </c>
      <c r="W14" s="352"/>
      <c r="X14" s="352"/>
      <c r="Y14" s="352"/>
      <c r="Z14" s="352"/>
      <c r="AA14" s="353"/>
      <c r="AB14" s="430">
        <f>'請求書(ｻｰﾋﾞｽ) '!AB14</f>
        <v>1</v>
      </c>
      <c r="AC14" s="431"/>
      <c r="AD14" s="432">
        <f>'請求書(ｻｰﾋﾞｽ) '!AD14</f>
        <v>3</v>
      </c>
      <c r="AE14" s="431"/>
      <c r="AF14" s="432">
        <f>'請求書(ｻｰﾋﾞｽ) '!AF14</f>
        <v>1</v>
      </c>
      <c r="AG14" s="431"/>
      <c r="AH14" s="432">
        <f>'請求書(ｻｰﾋﾞｽ) '!AH14</f>
        <v>0</v>
      </c>
      <c r="AI14" s="431"/>
      <c r="AJ14" s="432">
        <f>'請求書(ｻｰﾋﾞｽ) '!AJ14</f>
        <v>3</v>
      </c>
      <c r="AK14" s="431"/>
      <c r="AL14" s="432">
        <f>'請求書(ｻｰﾋﾞｽ) '!AL14</f>
        <v>0</v>
      </c>
      <c r="AM14" s="431"/>
      <c r="AN14" s="432">
        <f>'請求書(ｻｰﾋﾞｽ) '!AN14</f>
        <v>0</v>
      </c>
      <c r="AO14" s="431"/>
      <c r="AP14" s="432">
        <f>'請求書(ｻｰﾋﾞｽ) '!AP14</f>
        <v>0</v>
      </c>
      <c r="AQ14" s="431"/>
      <c r="AR14" s="432">
        <f>'請求書(ｻｰﾋﾞｽ) '!AR14</f>
        <v>0</v>
      </c>
      <c r="AS14" s="431"/>
      <c r="AT14" s="433">
        <f>'請求書(ｻｰﾋﾞｽ) '!AT14</f>
        <v>0</v>
      </c>
      <c r="AU14" s="434"/>
      <c r="AV14" s="19"/>
      <c r="AX14" s="20"/>
    </row>
    <row r="15" spans="1:50" s="2" customFormat="1" ht="37.5" customHeight="1" x14ac:dyDescent="0.15">
      <c r="A15" s="13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322"/>
      <c r="U15" s="323"/>
      <c r="V15" s="359" t="s">
        <v>20</v>
      </c>
      <c r="W15" s="360"/>
      <c r="X15" s="360"/>
      <c r="Y15" s="360"/>
      <c r="Z15" s="360"/>
      <c r="AA15" s="361"/>
      <c r="AB15" s="465" t="str">
        <f>'請求書(ｻｰﾋﾞｽ) '!AB15</f>
        <v>訪問介護みなとくやくしょ</v>
      </c>
      <c r="AC15" s="466"/>
      <c r="AD15" s="466"/>
      <c r="AE15" s="466"/>
      <c r="AF15" s="466"/>
      <c r="AG15" s="466"/>
      <c r="AH15" s="466"/>
      <c r="AI15" s="466"/>
      <c r="AJ15" s="466"/>
      <c r="AK15" s="466"/>
      <c r="AL15" s="466"/>
      <c r="AM15" s="466"/>
      <c r="AN15" s="466"/>
      <c r="AO15" s="466"/>
      <c r="AP15" s="466"/>
      <c r="AQ15" s="466"/>
      <c r="AR15" s="466"/>
      <c r="AS15" s="466"/>
      <c r="AT15" s="466"/>
      <c r="AU15" s="467"/>
      <c r="AV15" s="19"/>
      <c r="AX15" s="3"/>
    </row>
    <row r="16" spans="1:50" s="2" customFormat="1" ht="24.75" customHeight="1" x14ac:dyDescent="0.15">
      <c r="A16" s="13"/>
      <c r="B16" s="14"/>
      <c r="C16" s="16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322"/>
      <c r="U16" s="323"/>
      <c r="V16" s="337" t="s">
        <v>22</v>
      </c>
      <c r="W16" s="338"/>
      <c r="X16" s="338"/>
      <c r="Y16" s="338"/>
      <c r="Z16" s="338"/>
      <c r="AA16" s="339"/>
      <c r="AB16" s="462">
        <f>'請求書(ｻｰﾋﾞｽ) '!AB16</f>
        <v>3</v>
      </c>
      <c r="AC16" s="463"/>
      <c r="AD16" s="463"/>
      <c r="AE16" s="463"/>
      <c r="AF16" s="463"/>
      <c r="AG16" s="121" t="s">
        <v>23</v>
      </c>
      <c r="AH16" s="464">
        <f>'請求書(ｻｰﾋﾞｽ) '!AH16</f>
        <v>3578</v>
      </c>
      <c r="AI16" s="464"/>
      <c r="AJ16" s="464"/>
      <c r="AK16" s="464"/>
      <c r="AL16" s="121" t="s">
        <v>24</v>
      </c>
      <c r="AM16" s="435">
        <f>'請求書(ｻｰﾋﾞｽ) '!AM16</f>
        <v>2672</v>
      </c>
      <c r="AN16" s="435"/>
      <c r="AO16" s="435"/>
      <c r="AP16" s="435"/>
      <c r="AQ16" s="435"/>
      <c r="AR16" s="435"/>
      <c r="AS16" s="435"/>
      <c r="AT16" s="435"/>
      <c r="AU16" s="436"/>
      <c r="AV16" s="19"/>
      <c r="AX16" s="3"/>
    </row>
    <row r="17" spans="1:56" s="2" customFormat="1" ht="24.75" customHeight="1" thickBot="1" x14ac:dyDescent="0.2">
      <c r="A17" s="13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322"/>
      <c r="U17" s="323"/>
      <c r="V17" s="370" t="s">
        <v>25</v>
      </c>
      <c r="W17" s="371"/>
      <c r="X17" s="371"/>
      <c r="Y17" s="371"/>
      <c r="Z17" s="371"/>
      <c r="AA17" s="372"/>
      <c r="AB17" s="437">
        <f>'請求書(ｻｰﾋﾞｽ) '!AB17</f>
        <v>3</v>
      </c>
      <c r="AC17" s="438"/>
      <c r="AD17" s="438"/>
      <c r="AE17" s="438"/>
      <c r="AF17" s="438"/>
      <c r="AG17" s="122" t="s">
        <v>23</v>
      </c>
      <c r="AH17" s="459">
        <f>'請求書(ｻｰﾋﾞｽ) '!AH17</f>
        <v>3578</v>
      </c>
      <c r="AI17" s="459"/>
      <c r="AJ17" s="459"/>
      <c r="AK17" s="459"/>
      <c r="AL17" s="122" t="s">
        <v>24</v>
      </c>
      <c r="AM17" s="460">
        <f>'請求書(ｻｰﾋﾞｽ) '!AM17</f>
        <v>2678</v>
      </c>
      <c r="AN17" s="460"/>
      <c r="AO17" s="460"/>
      <c r="AP17" s="460"/>
      <c r="AQ17" s="460"/>
      <c r="AR17" s="460"/>
      <c r="AS17" s="460"/>
      <c r="AT17" s="460"/>
      <c r="AU17" s="461"/>
      <c r="AV17" s="19"/>
      <c r="AX17" s="3"/>
    </row>
    <row r="18" spans="1:56" s="2" customFormat="1" ht="17.25" thickBot="1" x14ac:dyDescent="0.2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24"/>
      <c r="U18" s="325"/>
      <c r="V18" s="370" t="s">
        <v>46</v>
      </c>
      <c r="W18" s="371"/>
      <c r="X18" s="371"/>
      <c r="Y18" s="371"/>
      <c r="Z18" s="371"/>
      <c r="AA18" s="372"/>
      <c r="AB18" s="418" t="s">
        <v>47</v>
      </c>
      <c r="AC18" s="419"/>
      <c r="AD18" s="419"/>
      <c r="AE18" s="419"/>
      <c r="AF18" s="419"/>
      <c r="AG18" s="419"/>
      <c r="AH18" s="419"/>
      <c r="AI18" s="419"/>
      <c r="AJ18" s="419"/>
      <c r="AK18" s="419"/>
      <c r="AL18" s="419"/>
      <c r="AM18" s="419"/>
      <c r="AN18" s="419"/>
      <c r="AO18" s="419"/>
      <c r="AP18" s="419"/>
      <c r="AQ18" s="419"/>
      <c r="AR18" s="419"/>
      <c r="AS18" s="419"/>
      <c r="AT18" s="419"/>
      <c r="AU18" s="420"/>
      <c r="AV18" s="19"/>
      <c r="AX18" s="3"/>
    </row>
    <row r="19" spans="1:56" s="2" customFormat="1" ht="33.6" customHeight="1" thickBot="1" x14ac:dyDescent="0.2">
      <c r="A19" s="13"/>
      <c r="B19" s="14"/>
      <c r="C19" s="468" t="s">
        <v>2</v>
      </c>
      <c r="D19" s="469"/>
      <c r="E19" s="281">
        <f>'請求書(ｻｰﾋﾞｽ) '!F19</f>
        <v>8</v>
      </c>
      <c r="F19" s="281" t="s">
        <v>3</v>
      </c>
      <c r="G19" s="470">
        <f>'請求書(ｻｰﾋﾞｽ) '!I19</f>
        <v>0</v>
      </c>
      <c r="H19" s="471"/>
      <c r="I19" s="472">
        <f>'請求書(ｻｰﾋﾞｽ) '!L19</f>
        <v>4</v>
      </c>
      <c r="J19" s="473"/>
      <c r="K19" s="474"/>
      <c r="L19" s="475" t="s">
        <v>27</v>
      </c>
      <c r="M19" s="475"/>
      <c r="N19" s="475"/>
      <c r="O19" s="476"/>
      <c r="P19" s="123"/>
      <c r="Q19" s="123"/>
      <c r="R19" s="123"/>
      <c r="S19" s="123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9"/>
      <c r="AX19" s="3"/>
    </row>
    <row r="20" spans="1:56" s="2" customFormat="1" ht="16.5" x14ac:dyDescent="0.15">
      <c r="A20" s="13"/>
      <c r="B20" s="14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365"/>
      <c r="AN20" s="365"/>
      <c r="AO20" s="365"/>
      <c r="AP20" s="15"/>
      <c r="AQ20" s="15"/>
      <c r="AR20" s="15"/>
      <c r="AS20" s="15"/>
      <c r="AT20" s="15"/>
      <c r="AU20" s="15"/>
      <c r="AV20" s="19"/>
      <c r="AX20" s="20" t="s">
        <v>28</v>
      </c>
    </row>
    <row r="21" spans="1:56" s="2" customFormat="1" ht="17.25" thickBot="1" x14ac:dyDescent="0.2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9"/>
      <c r="AX21" s="3"/>
    </row>
    <row r="22" spans="1:56" s="2" customFormat="1" ht="42.6" customHeight="1" thickBot="1" x14ac:dyDescent="0.2">
      <c r="A22" s="13"/>
      <c r="B22" s="14"/>
      <c r="C22" s="481" t="s">
        <v>29</v>
      </c>
      <c r="D22" s="482"/>
      <c r="E22" s="482"/>
      <c r="F22" s="483"/>
      <c r="G22" s="484">
        <f>SUM(U25:U27)</f>
        <v>613982</v>
      </c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V22" s="485"/>
      <c r="W22" s="485"/>
      <c r="X22" s="485"/>
      <c r="Y22" s="485"/>
      <c r="Z22" s="485"/>
      <c r="AA22" s="485"/>
      <c r="AB22" s="485"/>
      <c r="AC22" s="485"/>
      <c r="AD22" s="485"/>
      <c r="AE22" s="485"/>
      <c r="AF22" s="485"/>
      <c r="AG22" s="485"/>
      <c r="AH22" s="485"/>
      <c r="AI22" s="486"/>
      <c r="AJ22" s="41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9"/>
      <c r="AX22" s="20" t="s">
        <v>615</v>
      </c>
    </row>
    <row r="23" spans="1:56" s="2" customFormat="1" ht="27.6" customHeight="1" thickBot="1" x14ac:dyDescent="0.2">
      <c r="A23" s="13"/>
      <c r="B23" s="14"/>
      <c r="C23" s="273"/>
      <c r="D23" s="273"/>
      <c r="E23" s="273"/>
      <c r="F23" s="273"/>
      <c r="G23" s="273"/>
      <c r="H23" s="273"/>
      <c r="I23" s="18"/>
      <c r="J23" s="18"/>
      <c r="K23" s="18"/>
      <c r="L23" s="18"/>
      <c r="M23" s="42"/>
      <c r="N23" s="42"/>
      <c r="O23" s="42"/>
      <c r="P23" s="42"/>
      <c r="Q23" s="273"/>
      <c r="R23" s="273"/>
      <c r="S23" s="273"/>
      <c r="T23" s="273"/>
      <c r="U23" s="273"/>
      <c r="V23" s="273"/>
      <c r="W23" s="42"/>
      <c r="X23" s="42"/>
      <c r="Y23" s="42"/>
      <c r="Z23" s="273"/>
      <c r="AA23" s="273"/>
      <c r="AB23" s="273"/>
      <c r="AC23" s="273"/>
      <c r="AD23" s="273"/>
      <c r="AE23" s="273"/>
      <c r="AF23" s="273"/>
      <c r="AG23" s="273"/>
      <c r="AH23" s="42"/>
      <c r="AI23" s="4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9"/>
      <c r="AX23" s="3"/>
    </row>
    <row r="24" spans="1:56" s="2" customFormat="1" ht="21.75" customHeight="1" thickBot="1" x14ac:dyDescent="0.2">
      <c r="A24" s="13"/>
      <c r="B24" s="14"/>
      <c r="C24" s="477" t="s">
        <v>618</v>
      </c>
      <c r="D24" s="478"/>
      <c r="E24" s="478"/>
      <c r="F24" s="478"/>
      <c r="G24" s="478"/>
      <c r="H24" s="478"/>
      <c r="I24" s="478"/>
      <c r="J24" s="421" t="s">
        <v>644</v>
      </c>
      <c r="K24" s="422"/>
      <c r="L24" s="422"/>
      <c r="M24" s="422"/>
      <c r="N24" s="422"/>
      <c r="O24" s="422"/>
      <c r="P24" s="422"/>
      <c r="Q24" s="422"/>
      <c r="R24" s="422"/>
      <c r="S24" s="422"/>
      <c r="T24" s="423"/>
      <c r="U24" s="427" t="s">
        <v>619</v>
      </c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8"/>
      <c r="AM24" s="428"/>
      <c r="AN24" s="428"/>
      <c r="AO24" s="429"/>
      <c r="AP24" s="15"/>
      <c r="AQ24" s="15"/>
      <c r="AR24" s="15"/>
      <c r="AS24" s="15"/>
      <c r="AT24" s="15"/>
      <c r="AU24" s="15"/>
      <c r="AV24" s="19"/>
      <c r="AX24" s="3"/>
    </row>
    <row r="25" spans="1:56" s="2" customFormat="1" ht="33.75" customHeight="1" thickTop="1" thickBot="1" x14ac:dyDescent="0.2">
      <c r="A25" s="13"/>
      <c r="B25" s="44"/>
      <c r="C25" s="479" t="s">
        <v>660</v>
      </c>
      <c r="D25" s="480"/>
      <c r="E25" s="480"/>
      <c r="F25" s="480"/>
      <c r="G25" s="480"/>
      <c r="H25" s="480"/>
      <c r="I25" s="480"/>
      <c r="J25" s="424">
        <f>'通学支援提供内訳書 (見本)'!AD34</f>
        <v>100</v>
      </c>
      <c r="K25" s="425"/>
      <c r="L25" s="425"/>
      <c r="M25" s="425"/>
      <c r="N25" s="425"/>
      <c r="O25" s="425"/>
      <c r="P25" s="425"/>
      <c r="Q25" s="425"/>
      <c r="R25" s="425"/>
      <c r="S25" s="425"/>
      <c r="T25" s="426"/>
      <c r="U25" s="487">
        <f>VLOOKUP(AB18,AZ31:BD38,5,0)</f>
        <v>151200</v>
      </c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9"/>
      <c r="AP25" s="15"/>
      <c r="AQ25" s="15"/>
      <c r="AR25" s="15"/>
      <c r="AS25" s="15"/>
      <c r="AT25" s="15"/>
      <c r="AU25" s="15"/>
      <c r="AV25" s="19"/>
      <c r="AX25" s="20"/>
    </row>
    <row r="26" spans="1:56" s="2" customFormat="1" ht="21.75" customHeight="1" thickBot="1" x14ac:dyDescent="0.2">
      <c r="A26" s="13"/>
      <c r="B26" s="14"/>
      <c r="C26" s="477" t="s">
        <v>618</v>
      </c>
      <c r="D26" s="478"/>
      <c r="E26" s="478"/>
      <c r="F26" s="478"/>
      <c r="G26" s="478"/>
      <c r="H26" s="478"/>
      <c r="I26" s="478"/>
      <c r="J26" s="421" t="s">
        <v>664</v>
      </c>
      <c r="K26" s="422"/>
      <c r="L26" s="422"/>
      <c r="M26" s="422"/>
      <c r="N26" s="422"/>
      <c r="O26" s="422"/>
      <c r="P26" s="422"/>
      <c r="Q26" s="422"/>
      <c r="R26" s="422"/>
      <c r="S26" s="422"/>
      <c r="T26" s="423"/>
      <c r="U26" s="427" t="s">
        <v>619</v>
      </c>
      <c r="V26" s="428"/>
      <c r="W26" s="428"/>
      <c r="X26" s="428"/>
      <c r="Y26" s="428"/>
      <c r="Z26" s="428"/>
      <c r="AA26" s="428"/>
      <c r="AB26" s="428"/>
      <c r="AC26" s="428"/>
      <c r="AD26" s="428"/>
      <c r="AE26" s="428"/>
      <c r="AF26" s="428"/>
      <c r="AG26" s="428"/>
      <c r="AH26" s="428"/>
      <c r="AI26" s="428"/>
      <c r="AJ26" s="428"/>
      <c r="AK26" s="428"/>
      <c r="AL26" s="428"/>
      <c r="AM26" s="428"/>
      <c r="AN26" s="428"/>
      <c r="AO26" s="429"/>
      <c r="AP26" s="15"/>
      <c r="AQ26" s="15"/>
      <c r="AR26" s="15"/>
      <c r="AS26" s="15"/>
      <c r="AT26" s="15"/>
      <c r="AU26" s="15"/>
      <c r="AV26" s="19"/>
      <c r="AX26" s="3"/>
    </row>
    <row r="27" spans="1:56" s="2" customFormat="1" ht="33.75" customHeight="1" thickTop="1" thickBot="1" x14ac:dyDescent="0.25">
      <c r="A27" s="13"/>
      <c r="B27" s="14"/>
      <c r="C27" s="479" t="s">
        <v>659</v>
      </c>
      <c r="D27" s="480"/>
      <c r="E27" s="480"/>
      <c r="F27" s="480"/>
      <c r="G27" s="480"/>
      <c r="H27" s="480"/>
      <c r="I27" s="480"/>
      <c r="J27" s="424">
        <f>'請求書(ｻｰﾋﾞｽ) '!U25</f>
        <v>1000000</v>
      </c>
      <c r="K27" s="425"/>
      <c r="L27" s="425"/>
      <c r="M27" s="425"/>
      <c r="N27" s="425"/>
      <c r="O27" s="425"/>
      <c r="P27" s="425"/>
      <c r="Q27" s="425"/>
      <c r="R27" s="425"/>
      <c r="S27" s="425"/>
      <c r="T27" s="426"/>
      <c r="U27" s="424">
        <f>ROUNDDOWN((J27+U25)*0.402,0)</f>
        <v>462782</v>
      </c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  <c r="AL27" s="425"/>
      <c r="AM27" s="425"/>
      <c r="AN27" s="425"/>
      <c r="AO27" s="426"/>
      <c r="AP27" s="15"/>
      <c r="AQ27" s="15"/>
      <c r="AR27" s="15"/>
      <c r="AS27" s="15"/>
      <c r="AT27" s="15"/>
      <c r="AU27" s="15"/>
      <c r="AV27" s="19"/>
      <c r="AX27" s="27"/>
    </row>
    <row r="28" spans="1:56" s="2" customFormat="1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7"/>
      <c r="AR28" s="47"/>
      <c r="AS28" s="47"/>
      <c r="AT28" s="47"/>
      <c r="AU28" s="47"/>
      <c r="AV28" s="48"/>
      <c r="AX28" s="27"/>
    </row>
    <row r="29" spans="1:56" s="2" customFormat="1" x14ac:dyDescent="0.2">
      <c r="A29" s="255"/>
      <c r="B29" s="255"/>
      <c r="C29" s="283" t="s">
        <v>677</v>
      </c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43"/>
      <c r="AR29" s="43"/>
      <c r="AS29" s="43"/>
      <c r="AT29" s="43"/>
      <c r="AU29" s="43"/>
      <c r="AV29" s="15"/>
      <c r="AX29" s="27"/>
    </row>
    <row r="30" spans="1:56" s="2" customFormat="1" x14ac:dyDescent="0.2">
      <c r="A30" s="255"/>
      <c r="B30" s="255"/>
      <c r="C30" s="51" t="s">
        <v>648</v>
      </c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43"/>
      <c r="AR30" s="43"/>
      <c r="AS30" s="43"/>
      <c r="AT30" s="43"/>
      <c r="AU30" s="43"/>
      <c r="AV30" s="15"/>
      <c r="AX30" s="27"/>
    </row>
    <row r="31" spans="1:56" x14ac:dyDescent="0.2">
      <c r="C31" s="51" t="s">
        <v>646</v>
      </c>
      <c r="AZ31" s="2" t="s">
        <v>47</v>
      </c>
      <c r="BA31" s="2" t="s">
        <v>59</v>
      </c>
      <c r="BB31" s="2">
        <f>ROUNDDOWN((465-330)*$J$25*11.2,0)</f>
        <v>151200</v>
      </c>
      <c r="BD31" s="2">
        <f t="shared" ref="BD31:BD38" si="0">BB31+BC31</f>
        <v>151200</v>
      </c>
    </row>
    <row r="32" spans="1:56" x14ac:dyDescent="0.2">
      <c r="C32" s="50" t="s">
        <v>647</v>
      </c>
      <c r="AZ32" s="2" t="s">
        <v>60</v>
      </c>
      <c r="BA32" s="2" t="s">
        <v>61</v>
      </c>
      <c r="BB32" s="2">
        <f>ROUNDDOWN((465-330)*$J$25*10.96,0)</f>
        <v>147960</v>
      </c>
      <c r="BD32" s="2">
        <f t="shared" si="0"/>
        <v>147960</v>
      </c>
    </row>
    <row r="33" spans="52:56" x14ac:dyDescent="0.2">
      <c r="AZ33" s="2" t="s">
        <v>62</v>
      </c>
      <c r="BA33" s="2" t="s">
        <v>63</v>
      </c>
      <c r="BB33" s="2">
        <f>ROUNDDOWN((465-330)*$J$25*10.9,0)</f>
        <v>147150</v>
      </c>
      <c r="BD33" s="2">
        <f t="shared" si="0"/>
        <v>147150</v>
      </c>
    </row>
    <row r="34" spans="52:56" x14ac:dyDescent="0.2">
      <c r="AZ34" s="2" t="s">
        <v>64</v>
      </c>
      <c r="BA34" s="2" t="s">
        <v>65</v>
      </c>
      <c r="BB34" s="2">
        <f>ROUNDDOWN((465-330)*$J$25*10.72,0)</f>
        <v>144720</v>
      </c>
      <c r="BD34" s="2">
        <f t="shared" si="0"/>
        <v>144720</v>
      </c>
    </row>
    <row r="35" spans="52:56" x14ac:dyDescent="0.2">
      <c r="AZ35" s="2" t="s">
        <v>66</v>
      </c>
      <c r="BA35" s="2" t="s">
        <v>67</v>
      </c>
      <c r="BB35" s="2">
        <f>ROUNDDOWN((465-330)*$J$25*10.6,0)</f>
        <v>143100</v>
      </c>
      <c r="BD35" s="2">
        <f t="shared" si="0"/>
        <v>143100</v>
      </c>
    </row>
    <row r="36" spans="52:56" x14ac:dyDescent="0.2">
      <c r="AZ36" s="2" t="s">
        <v>68</v>
      </c>
      <c r="BA36" s="2" t="s">
        <v>69</v>
      </c>
      <c r="BB36" s="2">
        <f>ROUNDDOWN((465-330)*$J$25*10.36,0)</f>
        <v>139860</v>
      </c>
      <c r="BD36" s="2">
        <f t="shared" si="0"/>
        <v>139860</v>
      </c>
    </row>
    <row r="37" spans="52:56" x14ac:dyDescent="0.2">
      <c r="AZ37" s="2" t="s">
        <v>70</v>
      </c>
      <c r="BA37" s="2" t="s">
        <v>71</v>
      </c>
      <c r="BB37" s="2">
        <f>ROUNDDOWN((465-330)*$J$25*10.18,0)</f>
        <v>137430</v>
      </c>
      <c r="BD37" s="2">
        <f t="shared" si="0"/>
        <v>137430</v>
      </c>
    </row>
    <row r="38" spans="52:56" x14ac:dyDescent="0.2">
      <c r="AZ38" s="2" t="s">
        <v>72</v>
      </c>
      <c r="BA38" s="2" t="s">
        <v>73</v>
      </c>
      <c r="BB38" s="2">
        <f>ROUNDDOWN((465-330)*$J$25*10,0)</f>
        <v>135000</v>
      </c>
      <c r="BD38" s="2">
        <f t="shared" si="0"/>
        <v>135000</v>
      </c>
    </row>
  </sheetData>
  <sheetProtection password="CCC0" sheet="1" formatCells="0" formatColumns="0" formatRows="0" selectLockedCells="1"/>
  <protectedRanges>
    <protectedRange sqref="AC5 AH5" name="範囲5"/>
    <protectedRange sqref="I19:K19" name="範囲4"/>
    <protectedRange sqref="E19:F19" name="範囲3"/>
    <protectedRange sqref="AB8:AU12 AB15:AU18" name="範囲2"/>
    <protectedRange sqref="AH27:AO27 AH25:AO25 J27:AB27 J25:AB25" name="範囲1"/>
    <protectedRange sqref="AB14:AU14" name="範囲2_1"/>
  </protectedRanges>
  <mergeCells count="65">
    <mergeCell ref="C25:I25"/>
    <mergeCell ref="J25:T25"/>
    <mergeCell ref="AM20:AO20"/>
    <mergeCell ref="C27:I27"/>
    <mergeCell ref="C22:F22"/>
    <mergeCell ref="G22:AI22"/>
    <mergeCell ref="C26:I26"/>
    <mergeCell ref="U24:AO24"/>
    <mergeCell ref="U25:AO25"/>
    <mergeCell ref="C19:D19"/>
    <mergeCell ref="G19:H19"/>
    <mergeCell ref="I19:K19"/>
    <mergeCell ref="L19:O19"/>
    <mergeCell ref="C24:I24"/>
    <mergeCell ref="J24:T24"/>
    <mergeCell ref="V15:AA15"/>
    <mergeCell ref="AB15:AU15"/>
    <mergeCell ref="AJ14:AK14"/>
    <mergeCell ref="AL14:AM14"/>
    <mergeCell ref="AN14:AO14"/>
    <mergeCell ref="AP14:AQ14"/>
    <mergeCell ref="AR14:AS14"/>
    <mergeCell ref="AH17:AK17"/>
    <mergeCell ref="AM17:AU17"/>
    <mergeCell ref="V16:AA16"/>
    <mergeCell ref="AB16:AF16"/>
    <mergeCell ref="AH16:AK16"/>
    <mergeCell ref="AR2:AU2"/>
    <mergeCell ref="C3:AU3"/>
    <mergeCell ref="Y5:AB5"/>
    <mergeCell ref="AC5:AE5"/>
    <mergeCell ref="AF5:AG5"/>
    <mergeCell ref="AH5:AJ5"/>
    <mergeCell ref="AK5:AL5"/>
    <mergeCell ref="AM5:AO5"/>
    <mergeCell ref="T8:U12"/>
    <mergeCell ref="V8:AA9"/>
    <mergeCell ref="AB8:AC8"/>
    <mergeCell ref="AD8:AG8"/>
    <mergeCell ref="AI8:AO8"/>
    <mergeCell ref="AB9:AU9"/>
    <mergeCell ref="V10:AA10"/>
    <mergeCell ref="AB10:AU10"/>
    <mergeCell ref="V11:AA11"/>
    <mergeCell ref="AB11:AU11"/>
    <mergeCell ref="V12:AA12"/>
    <mergeCell ref="AB12:AP12"/>
    <mergeCell ref="AQ12:AU12"/>
    <mergeCell ref="AP8:AU8"/>
    <mergeCell ref="V18:AA18"/>
    <mergeCell ref="T14:U18"/>
    <mergeCell ref="AB18:AU18"/>
    <mergeCell ref="J26:T26"/>
    <mergeCell ref="J27:T27"/>
    <mergeCell ref="U26:AO26"/>
    <mergeCell ref="U27:AO27"/>
    <mergeCell ref="V14:AA14"/>
    <mergeCell ref="AB14:AC14"/>
    <mergeCell ref="AD14:AE14"/>
    <mergeCell ref="AF14:AG14"/>
    <mergeCell ref="AH14:AI14"/>
    <mergeCell ref="AT14:AU14"/>
    <mergeCell ref="AM16:AU16"/>
    <mergeCell ref="V17:AA17"/>
    <mergeCell ref="AB17:AF17"/>
  </mergeCells>
  <phoneticPr fontId="4"/>
  <dataValidations count="1">
    <dataValidation type="list" allowBlank="1" showInputMessage="1" showErrorMessage="1" sqref="AB18:AU18" xr:uid="{9EBAEA73-8952-4DCF-8731-7667FEDA266A}">
      <formula1>$AZ$31:$AZ$38</formula1>
    </dataValidation>
  </dataValidations>
  <printOptions horizontalCentered="1"/>
  <pageMargins left="0.35433070866141736" right="0.19685039370078741" top="0.98425196850393704" bottom="0.98425196850393704" header="0.55118110236220474" footer="0.51181102362204722"/>
  <pageSetup paperSize="9" scale="97" orientation="portrait" r:id="rId1"/>
  <headerFooter alignWithMargins="0">
    <oddHeader>&amp;R令和８年度版</oddHeader>
  </headerFooter>
  <colBreaks count="1" manualBreakCount="1">
    <brk id="48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5444-EBBC-42E4-B387-4B21CF524D62}">
  <sheetPr>
    <tabColor rgb="FFFFFF99"/>
  </sheetPr>
  <dimension ref="A1:BA44"/>
  <sheetViews>
    <sheetView view="pageBreakPreview" zoomScaleNormal="100" zoomScaleSheetLayoutView="100" workbookViewId="0">
      <selection activeCell="Y8" sqref="Y8:AT9"/>
    </sheetView>
  </sheetViews>
  <sheetFormatPr defaultColWidth="9" defaultRowHeight="13.5" x14ac:dyDescent="0.15"/>
  <cols>
    <col min="1" max="1" width="1.375" style="2" customWidth="1"/>
    <col min="2" max="2" width="2.25" style="2" customWidth="1"/>
    <col min="3" max="3" width="3.125" style="2" customWidth="1"/>
    <col min="4" max="9" width="1.75" style="2" customWidth="1"/>
    <col min="10" max="20" width="2.625" style="2" customWidth="1"/>
    <col min="21" max="21" width="3.125" style="2" customWidth="1"/>
    <col min="22" max="23" width="3.25" style="2" customWidth="1"/>
    <col min="24" max="24" width="5.375" style="2" customWidth="1"/>
    <col min="25" max="25" width="0.125" style="2" hidden="1" customWidth="1"/>
    <col min="26" max="26" width="3.125" style="2" customWidth="1"/>
    <col min="27" max="34" width="1.625" style="2" customWidth="1"/>
    <col min="35" max="35" width="1.5" style="2" customWidth="1"/>
    <col min="36" max="37" width="1.625" style="2" hidden="1" customWidth="1"/>
    <col min="38" max="47" width="1.625" style="2" customWidth="1"/>
    <col min="48" max="48" width="3" style="2" customWidth="1"/>
    <col min="49" max="49" width="9" style="2"/>
    <col min="50" max="50" width="33.625" style="2" bestFit="1" customWidth="1"/>
    <col min="51" max="53" width="9" style="2"/>
    <col min="54" max="16384" width="9" style="50"/>
  </cols>
  <sheetData>
    <row r="1" spans="2:51" ht="18" customHeight="1" thickBot="1" x14ac:dyDescent="0.2">
      <c r="B1" s="53" t="s">
        <v>39</v>
      </c>
      <c r="AM1" s="54"/>
      <c r="AN1" s="54"/>
      <c r="AO1" s="54"/>
      <c r="AP1" s="54"/>
      <c r="AQ1" s="490"/>
      <c r="AR1" s="490"/>
      <c r="AS1" s="490"/>
      <c r="AT1" s="490"/>
      <c r="AU1" s="490"/>
    </row>
    <row r="2" spans="2:51" x14ac:dyDescent="0.15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315"/>
      <c r="AQ2" s="315"/>
      <c r="AR2" s="315"/>
      <c r="AS2" s="315"/>
      <c r="AT2" s="56"/>
      <c r="AU2" s="57"/>
    </row>
    <row r="3" spans="2:51" ht="26.25" customHeight="1" thickBot="1" x14ac:dyDescent="0.2">
      <c r="B3" s="491" t="s">
        <v>40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  <c r="AG3" s="492"/>
      <c r="AH3" s="492"/>
      <c r="AI3" s="492"/>
      <c r="AJ3" s="492"/>
      <c r="AK3" s="492"/>
      <c r="AL3" s="492"/>
      <c r="AM3" s="492"/>
      <c r="AN3" s="492"/>
      <c r="AO3" s="492"/>
      <c r="AP3" s="492"/>
      <c r="AQ3" s="492"/>
      <c r="AR3" s="492"/>
      <c r="AS3" s="492"/>
      <c r="AT3" s="492"/>
      <c r="AU3" s="493"/>
    </row>
    <row r="4" spans="2:51" ht="21.6" customHeight="1" thickBot="1" x14ac:dyDescent="0.2"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494"/>
      <c r="W4" s="494"/>
      <c r="X4" s="495" t="s">
        <v>2</v>
      </c>
      <c r="Y4" s="496"/>
      <c r="Z4" s="499">
        <v>8</v>
      </c>
      <c r="AA4" s="500"/>
      <c r="AB4" s="500"/>
      <c r="AC4" s="501"/>
      <c r="AD4" s="505" t="s">
        <v>3</v>
      </c>
      <c r="AE4" s="506"/>
      <c r="AF4" s="506"/>
      <c r="AG4" s="506"/>
      <c r="AH4" s="499">
        <v>4</v>
      </c>
      <c r="AI4" s="500"/>
      <c r="AJ4" s="500"/>
      <c r="AK4" s="500"/>
      <c r="AL4" s="500"/>
      <c r="AM4" s="500"/>
      <c r="AN4" s="500"/>
      <c r="AO4" s="501"/>
      <c r="AP4" s="509" t="s">
        <v>27</v>
      </c>
      <c r="AQ4" s="509"/>
      <c r="AR4" s="509"/>
      <c r="AS4" s="509"/>
      <c r="AT4" s="510"/>
      <c r="AU4" s="60"/>
    </row>
    <row r="5" spans="2:51" ht="21.6" customHeight="1" thickBot="1" x14ac:dyDescent="0.2">
      <c r="B5" s="58"/>
      <c r="C5" s="513" t="s">
        <v>41</v>
      </c>
      <c r="D5" s="514"/>
      <c r="E5" s="514"/>
      <c r="F5" s="514"/>
      <c r="G5" s="514"/>
      <c r="H5" s="514"/>
      <c r="I5" s="514"/>
      <c r="J5" s="514"/>
      <c r="K5" s="526">
        <v>8</v>
      </c>
      <c r="L5" s="517">
        <v>0</v>
      </c>
      <c r="M5" s="517">
        <v>0</v>
      </c>
      <c r="N5" s="517">
        <v>0</v>
      </c>
      <c r="O5" s="517">
        <v>0</v>
      </c>
      <c r="P5" s="517">
        <v>0</v>
      </c>
      <c r="Q5" s="517">
        <v>0</v>
      </c>
      <c r="R5" s="517">
        <v>0</v>
      </c>
      <c r="S5" s="517">
        <v>0</v>
      </c>
      <c r="T5" s="519">
        <v>0</v>
      </c>
      <c r="U5" s="59"/>
      <c r="V5" s="494"/>
      <c r="W5" s="494"/>
      <c r="X5" s="497"/>
      <c r="Y5" s="498"/>
      <c r="Z5" s="502"/>
      <c r="AA5" s="503"/>
      <c r="AB5" s="503"/>
      <c r="AC5" s="504"/>
      <c r="AD5" s="507"/>
      <c r="AE5" s="508"/>
      <c r="AF5" s="508"/>
      <c r="AG5" s="508"/>
      <c r="AH5" s="502"/>
      <c r="AI5" s="503"/>
      <c r="AJ5" s="503"/>
      <c r="AK5" s="503"/>
      <c r="AL5" s="503"/>
      <c r="AM5" s="503"/>
      <c r="AN5" s="503"/>
      <c r="AO5" s="504"/>
      <c r="AP5" s="511"/>
      <c r="AQ5" s="511"/>
      <c r="AR5" s="511"/>
      <c r="AS5" s="511"/>
      <c r="AT5" s="512"/>
      <c r="AU5" s="60"/>
    </row>
    <row r="6" spans="2:51" ht="8.25" customHeight="1" thickBot="1" x14ac:dyDescent="0.2">
      <c r="B6" s="58"/>
      <c r="C6" s="515"/>
      <c r="D6" s="516"/>
      <c r="E6" s="516"/>
      <c r="F6" s="516"/>
      <c r="G6" s="516"/>
      <c r="H6" s="516"/>
      <c r="I6" s="516"/>
      <c r="J6" s="516"/>
      <c r="K6" s="527"/>
      <c r="L6" s="518"/>
      <c r="M6" s="518"/>
      <c r="N6" s="518"/>
      <c r="O6" s="518"/>
      <c r="P6" s="518"/>
      <c r="Q6" s="518"/>
      <c r="R6" s="518"/>
      <c r="S6" s="518"/>
      <c r="T6" s="520"/>
      <c r="U6" s="59"/>
      <c r="V6" s="494"/>
      <c r="W6" s="494"/>
      <c r="X6" s="191"/>
      <c r="Y6" s="191"/>
      <c r="Z6" s="191"/>
      <c r="AA6" s="191"/>
      <c r="AB6" s="191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61"/>
    </row>
    <row r="7" spans="2:51" ht="28.9" customHeight="1" x14ac:dyDescent="0.15">
      <c r="B7" s="58"/>
      <c r="C7" s="521" t="s">
        <v>42</v>
      </c>
      <c r="D7" s="522"/>
      <c r="E7" s="522"/>
      <c r="F7" s="522"/>
      <c r="G7" s="522"/>
      <c r="H7" s="522"/>
      <c r="I7" s="522"/>
      <c r="J7" s="522"/>
      <c r="K7" s="523" t="s" ph="1">
        <v>639</v>
      </c>
      <c r="L7" s="523" ph="1"/>
      <c r="M7" s="523" ph="1"/>
      <c r="N7" s="523" ph="1"/>
      <c r="O7" s="523" ph="1"/>
      <c r="P7" s="523" ph="1"/>
      <c r="Q7" s="523" ph="1"/>
      <c r="R7" s="523" ph="1"/>
      <c r="S7" s="523" ph="1"/>
      <c r="T7" s="524" ph="1"/>
      <c r="U7" s="191"/>
      <c r="V7" s="513" t="s">
        <v>43</v>
      </c>
      <c r="W7" s="514"/>
      <c r="X7" s="525"/>
      <c r="Y7" s="529">
        <v>1</v>
      </c>
      <c r="Z7" s="531"/>
      <c r="AA7" s="531">
        <v>3</v>
      </c>
      <c r="AB7" s="531"/>
      <c r="AC7" s="531">
        <v>0</v>
      </c>
      <c r="AD7" s="531"/>
      <c r="AE7" s="531">
        <v>3</v>
      </c>
      <c r="AF7" s="531"/>
      <c r="AG7" s="531">
        <v>0</v>
      </c>
      <c r="AH7" s="531"/>
      <c r="AI7" s="528">
        <v>0</v>
      </c>
      <c r="AJ7" s="530"/>
      <c r="AK7" s="530"/>
      <c r="AL7" s="529"/>
      <c r="AM7" s="528">
        <v>0</v>
      </c>
      <c r="AN7" s="529"/>
      <c r="AO7" s="530">
        <v>0</v>
      </c>
      <c r="AP7" s="529"/>
      <c r="AQ7" s="531">
        <v>0</v>
      </c>
      <c r="AR7" s="531"/>
      <c r="AS7" s="531">
        <v>0</v>
      </c>
      <c r="AT7" s="532"/>
      <c r="AU7" s="61"/>
    </row>
    <row r="8" spans="2:51" ht="13.5" customHeight="1" x14ac:dyDescent="0.15">
      <c r="B8" s="58"/>
      <c r="C8" s="521"/>
      <c r="D8" s="522"/>
      <c r="E8" s="522"/>
      <c r="F8" s="522"/>
      <c r="G8" s="522"/>
      <c r="H8" s="522"/>
      <c r="I8" s="522"/>
      <c r="J8" s="522"/>
      <c r="K8" s="523" ph="1"/>
      <c r="L8" s="523" ph="1"/>
      <c r="M8" s="523" ph="1"/>
      <c r="N8" s="523" ph="1"/>
      <c r="O8" s="523" ph="1"/>
      <c r="P8" s="523" ph="1"/>
      <c r="Q8" s="523" ph="1"/>
      <c r="R8" s="523" ph="1"/>
      <c r="S8" s="523" ph="1"/>
      <c r="T8" s="524" ph="1"/>
      <c r="U8" s="191"/>
      <c r="V8" s="533" t="s">
        <v>44</v>
      </c>
      <c r="W8" s="534"/>
      <c r="X8" s="535"/>
      <c r="Y8" s="542" t="s">
        <v>640</v>
      </c>
      <c r="Z8" s="543"/>
      <c r="AA8" s="543"/>
      <c r="AB8" s="543"/>
      <c r="AC8" s="543"/>
      <c r="AD8" s="543"/>
      <c r="AE8" s="543"/>
      <c r="AF8" s="543"/>
      <c r="AG8" s="543"/>
      <c r="AH8" s="543"/>
      <c r="AI8" s="543"/>
      <c r="AJ8" s="543"/>
      <c r="AK8" s="543"/>
      <c r="AL8" s="543"/>
      <c r="AM8" s="543"/>
      <c r="AN8" s="543"/>
      <c r="AO8" s="543"/>
      <c r="AP8" s="543"/>
      <c r="AQ8" s="543"/>
      <c r="AR8" s="543"/>
      <c r="AS8" s="543"/>
      <c r="AT8" s="544"/>
      <c r="AU8" s="61"/>
    </row>
    <row r="9" spans="2:51" ht="27.6" customHeight="1" x14ac:dyDescent="0.15">
      <c r="B9" s="58"/>
      <c r="C9" s="521" t="s">
        <v>45</v>
      </c>
      <c r="D9" s="522"/>
      <c r="E9" s="522"/>
      <c r="F9" s="522"/>
      <c r="G9" s="522"/>
      <c r="H9" s="522"/>
      <c r="I9" s="522"/>
      <c r="J9" s="522"/>
      <c r="K9" s="547" t="s" ph="1">
        <v>634</v>
      </c>
      <c r="L9" s="547" ph="1"/>
      <c r="M9" s="547" ph="1"/>
      <c r="N9" s="547" ph="1"/>
      <c r="O9" s="547" ph="1"/>
      <c r="P9" s="547" ph="1"/>
      <c r="Q9" s="547" ph="1"/>
      <c r="R9" s="547" ph="1"/>
      <c r="S9" s="547" ph="1"/>
      <c r="T9" s="548" ph="1"/>
      <c r="U9" s="191"/>
      <c r="V9" s="536"/>
      <c r="W9" s="537"/>
      <c r="X9" s="538"/>
      <c r="Y9" s="542"/>
      <c r="Z9" s="543"/>
      <c r="AA9" s="543"/>
      <c r="AB9" s="543"/>
      <c r="AC9" s="543"/>
      <c r="AD9" s="543"/>
      <c r="AE9" s="543"/>
      <c r="AF9" s="543"/>
      <c r="AG9" s="543"/>
      <c r="AH9" s="543"/>
      <c r="AI9" s="543"/>
      <c r="AJ9" s="543"/>
      <c r="AK9" s="543"/>
      <c r="AL9" s="543"/>
      <c r="AM9" s="543"/>
      <c r="AN9" s="543"/>
      <c r="AO9" s="543"/>
      <c r="AP9" s="543"/>
      <c r="AQ9" s="543"/>
      <c r="AR9" s="543"/>
      <c r="AS9" s="543"/>
      <c r="AT9" s="544"/>
      <c r="AU9" s="61"/>
    </row>
    <row r="10" spans="2:51" ht="17.25" customHeight="1" thickBot="1" x14ac:dyDescent="0.2">
      <c r="B10" s="58"/>
      <c r="C10" s="545"/>
      <c r="D10" s="546"/>
      <c r="E10" s="546"/>
      <c r="F10" s="546"/>
      <c r="G10" s="546"/>
      <c r="H10" s="546"/>
      <c r="I10" s="546"/>
      <c r="J10" s="546"/>
      <c r="K10" s="549" ph="1"/>
      <c r="L10" s="549" ph="1"/>
      <c r="M10" s="549" ph="1"/>
      <c r="N10" s="549" ph="1"/>
      <c r="O10" s="549" ph="1"/>
      <c r="P10" s="549" ph="1"/>
      <c r="Q10" s="549" ph="1"/>
      <c r="R10" s="549" ph="1"/>
      <c r="S10" s="549" ph="1"/>
      <c r="T10" s="550" ph="1"/>
      <c r="U10" s="191"/>
      <c r="V10" s="539"/>
      <c r="W10" s="540"/>
      <c r="X10" s="541"/>
      <c r="Y10" s="551" t="s">
        <v>46</v>
      </c>
      <c r="Z10" s="552"/>
      <c r="AA10" s="552"/>
      <c r="AB10" s="552"/>
      <c r="AC10" s="552"/>
      <c r="AD10" s="552"/>
      <c r="AE10" s="553" t="s">
        <v>47</v>
      </c>
      <c r="AF10" s="553"/>
      <c r="AG10" s="553"/>
      <c r="AH10" s="553"/>
      <c r="AI10" s="553"/>
      <c r="AJ10" s="553"/>
      <c r="AK10" s="553"/>
      <c r="AL10" s="553"/>
      <c r="AM10" s="553"/>
      <c r="AN10" s="553"/>
      <c r="AO10" s="553"/>
      <c r="AP10" s="553"/>
      <c r="AQ10" s="553"/>
      <c r="AR10" s="553"/>
      <c r="AS10" s="553"/>
      <c r="AT10" s="554"/>
      <c r="AU10" s="60"/>
      <c r="AW10" s="3" t="s">
        <v>48</v>
      </c>
    </row>
    <row r="11" spans="2:51" ht="14.25" thickBot="1" x14ac:dyDescent="0.2">
      <c r="B11" s="58"/>
      <c r="C11" s="192"/>
      <c r="D11" s="192"/>
      <c r="E11" s="192"/>
      <c r="F11" s="192"/>
      <c r="G11" s="192"/>
      <c r="H11" s="192"/>
      <c r="I11" s="192"/>
      <c r="J11" s="192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2"/>
      <c r="W11" s="192"/>
      <c r="X11" s="192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60"/>
    </row>
    <row r="12" spans="2:51" ht="44.25" customHeight="1" thickBot="1" x14ac:dyDescent="0.2">
      <c r="B12" s="58"/>
      <c r="C12" s="555" t="s">
        <v>49</v>
      </c>
      <c r="D12" s="556"/>
      <c r="E12" s="556"/>
      <c r="F12" s="556"/>
      <c r="G12" s="556"/>
      <c r="H12" s="556"/>
      <c r="I12" s="556"/>
      <c r="J12" s="556"/>
      <c r="K12" s="556"/>
      <c r="L12" s="556"/>
      <c r="M12" s="557">
        <v>4600</v>
      </c>
      <c r="N12" s="558"/>
      <c r="O12" s="558"/>
      <c r="P12" s="558"/>
      <c r="Q12" s="559"/>
      <c r="R12" s="560" t="s">
        <v>50</v>
      </c>
      <c r="S12" s="561"/>
      <c r="T12" s="561"/>
      <c r="U12" s="561"/>
      <c r="V12" s="562"/>
      <c r="W12" s="563" t="s">
        <v>51</v>
      </c>
      <c r="X12" s="564"/>
      <c r="Y12" s="565"/>
      <c r="Z12" s="566" t="s">
        <v>52</v>
      </c>
      <c r="AA12" s="567"/>
      <c r="AB12" s="567"/>
      <c r="AC12" s="567"/>
      <c r="AD12" s="567"/>
      <c r="AE12" s="567"/>
      <c r="AF12" s="567"/>
      <c r="AG12" s="567"/>
      <c r="AH12" s="568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0"/>
    </row>
    <row r="13" spans="2:51" x14ac:dyDescent="0.15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1"/>
    </row>
    <row r="14" spans="2:51" ht="9" customHeight="1" thickBot="1" x14ac:dyDescent="0.2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1"/>
    </row>
    <row r="15" spans="2:51" ht="18" customHeight="1" thickBot="1" x14ac:dyDescent="0.2">
      <c r="B15" s="58"/>
      <c r="C15" s="569" t="s">
        <v>53</v>
      </c>
      <c r="D15" s="560" t="s">
        <v>54</v>
      </c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3"/>
      <c r="S15" s="574" t="s">
        <v>55</v>
      </c>
      <c r="T15" s="574"/>
      <c r="U15" s="574"/>
      <c r="V15" s="574"/>
      <c r="W15" s="574" t="s">
        <v>56</v>
      </c>
      <c r="X15" s="574"/>
      <c r="Y15" s="574"/>
      <c r="Z15" s="574" t="s">
        <v>57</v>
      </c>
      <c r="AA15" s="574"/>
      <c r="AB15" s="574"/>
      <c r="AC15" s="574"/>
      <c r="AD15" s="574"/>
      <c r="AE15" s="574"/>
      <c r="AF15" s="574"/>
      <c r="AG15" s="574"/>
      <c r="AH15" s="574"/>
      <c r="AI15" s="574"/>
      <c r="AJ15" s="574"/>
      <c r="AK15" s="574"/>
      <c r="AL15" s="574" t="s">
        <v>58</v>
      </c>
      <c r="AM15" s="574"/>
      <c r="AN15" s="574"/>
      <c r="AO15" s="574"/>
      <c r="AP15" s="574"/>
      <c r="AQ15" s="574"/>
      <c r="AR15" s="574"/>
      <c r="AS15" s="574"/>
      <c r="AT15" s="575"/>
      <c r="AU15" s="61"/>
    </row>
    <row r="16" spans="2:51" ht="18" customHeight="1" x14ac:dyDescent="0.15">
      <c r="B16" s="58"/>
      <c r="C16" s="570"/>
      <c r="D16" s="62">
        <v>0</v>
      </c>
      <c r="E16" s="63">
        <v>2</v>
      </c>
      <c r="F16" s="576">
        <v>3111</v>
      </c>
      <c r="G16" s="577"/>
      <c r="H16" s="577"/>
      <c r="I16" s="578"/>
      <c r="J16" s="579" t="str">
        <f>IF(F16="","",VLOOKUP(F16,コード表!$A$3:$D$499,3,0))</f>
        <v>身体介護あり通学支援０．５</v>
      </c>
      <c r="K16" s="579"/>
      <c r="L16" s="579"/>
      <c r="M16" s="579"/>
      <c r="N16" s="579"/>
      <c r="O16" s="579"/>
      <c r="P16" s="579"/>
      <c r="Q16" s="579"/>
      <c r="R16" s="579"/>
      <c r="S16" s="580">
        <f>IF(F16="","",VLOOKUP(F16,コード表!$A$3:$D$499,2,0))</f>
        <v>330</v>
      </c>
      <c r="T16" s="581"/>
      <c r="U16" s="581"/>
      <c r="V16" s="582"/>
      <c r="W16" s="583">
        <v>9</v>
      </c>
      <c r="X16" s="583"/>
      <c r="Y16" s="583"/>
      <c r="Z16" s="590">
        <f>IF(F16="","",S16*W16)</f>
        <v>2970</v>
      </c>
      <c r="AA16" s="591"/>
      <c r="AB16" s="591"/>
      <c r="AC16" s="591"/>
      <c r="AD16" s="591"/>
      <c r="AE16" s="591"/>
      <c r="AF16" s="591"/>
      <c r="AG16" s="591"/>
      <c r="AH16" s="591"/>
      <c r="AI16" s="592"/>
      <c r="AJ16" s="193"/>
      <c r="AK16" s="193"/>
      <c r="AL16" s="593" t="s">
        <v>680</v>
      </c>
      <c r="AM16" s="594"/>
      <c r="AN16" s="594"/>
      <c r="AO16" s="594"/>
      <c r="AP16" s="594"/>
      <c r="AQ16" s="594"/>
      <c r="AR16" s="594"/>
      <c r="AS16" s="594"/>
      <c r="AT16" s="595"/>
      <c r="AU16" s="61"/>
      <c r="AW16" s="2" t="s">
        <v>47</v>
      </c>
      <c r="AX16" s="2" t="s">
        <v>59</v>
      </c>
      <c r="AY16" s="2">
        <f>ROUNDDOWN(Z31*11.2,0)</f>
        <v>50993</v>
      </c>
    </row>
    <row r="17" spans="2:51" ht="18" customHeight="1" x14ac:dyDescent="0.15">
      <c r="B17" s="58"/>
      <c r="C17" s="570"/>
      <c r="D17" s="62">
        <v>0</v>
      </c>
      <c r="E17" s="63">
        <v>2</v>
      </c>
      <c r="F17" s="584">
        <v>1215</v>
      </c>
      <c r="G17" s="584"/>
      <c r="H17" s="584"/>
      <c r="I17" s="584"/>
      <c r="J17" s="585" t="str">
        <f>IF(F17="","",VLOOKUP(F17,コード表!$A$3:$D$499,3,0))</f>
        <v>身体介護あり夜間０．５</v>
      </c>
      <c r="K17" s="585"/>
      <c r="L17" s="585"/>
      <c r="M17" s="585"/>
      <c r="N17" s="585"/>
      <c r="O17" s="585"/>
      <c r="P17" s="585"/>
      <c r="Q17" s="585"/>
      <c r="R17" s="585"/>
      <c r="S17" s="516">
        <f>IF(F17="","",VLOOKUP(F17,コード表!$A$3:$D$499,2,0))</f>
        <v>412</v>
      </c>
      <c r="T17" s="516"/>
      <c r="U17" s="516"/>
      <c r="V17" s="516"/>
      <c r="W17" s="596">
        <v>1</v>
      </c>
      <c r="X17" s="596"/>
      <c r="Y17" s="596"/>
      <c r="Z17" s="587">
        <f>IF(F17="","",S17*W17)</f>
        <v>412</v>
      </c>
      <c r="AA17" s="587"/>
      <c r="AB17" s="587"/>
      <c r="AC17" s="587"/>
      <c r="AD17" s="587"/>
      <c r="AE17" s="587"/>
      <c r="AF17" s="587"/>
      <c r="AG17" s="587"/>
      <c r="AH17" s="587"/>
      <c r="AI17" s="587"/>
      <c r="AJ17" s="587"/>
      <c r="AK17" s="587"/>
      <c r="AL17" s="597" t="s">
        <v>674</v>
      </c>
      <c r="AM17" s="597"/>
      <c r="AN17" s="597"/>
      <c r="AO17" s="597"/>
      <c r="AP17" s="597"/>
      <c r="AQ17" s="597"/>
      <c r="AR17" s="597"/>
      <c r="AS17" s="597"/>
      <c r="AT17" s="598"/>
      <c r="AU17" s="61"/>
      <c r="AW17" s="2" t="s">
        <v>60</v>
      </c>
      <c r="AX17" s="2" t="s">
        <v>61</v>
      </c>
      <c r="AY17" s="2">
        <f>ROUNDDOWN(Z31*10.96,0)</f>
        <v>49900</v>
      </c>
    </row>
    <row r="18" spans="2:51" ht="18" customHeight="1" x14ac:dyDescent="0.15">
      <c r="B18" s="58"/>
      <c r="C18" s="570"/>
      <c r="D18" s="62">
        <v>0</v>
      </c>
      <c r="E18" s="63">
        <v>2</v>
      </c>
      <c r="F18" s="584">
        <v>1423</v>
      </c>
      <c r="G18" s="584"/>
      <c r="H18" s="584"/>
      <c r="I18" s="584"/>
      <c r="J18" s="585" t="str">
        <f>IF(F18="","",VLOOKUP(F18,コード表!$A$3:$D$499,3,0))</f>
        <v>身体あり日中０．５・夜間０．５</v>
      </c>
      <c r="K18" s="585"/>
      <c r="L18" s="585"/>
      <c r="M18" s="585"/>
      <c r="N18" s="585"/>
      <c r="O18" s="585"/>
      <c r="P18" s="585"/>
      <c r="Q18" s="585"/>
      <c r="R18" s="585"/>
      <c r="S18" s="516">
        <f>IF(F18="","",VLOOKUP(F18,コード表!$A$3:$D$499,2,0))</f>
        <v>511</v>
      </c>
      <c r="T18" s="516"/>
      <c r="U18" s="516"/>
      <c r="V18" s="516"/>
      <c r="W18" s="586">
        <v>1</v>
      </c>
      <c r="X18" s="586"/>
      <c r="Y18" s="586"/>
      <c r="Z18" s="587">
        <f t="shared" ref="Z18:Z29" si="0">IF(F18="","",S18*W18)</f>
        <v>511</v>
      </c>
      <c r="AA18" s="587"/>
      <c r="AB18" s="587"/>
      <c r="AC18" s="587"/>
      <c r="AD18" s="587"/>
      <c r="AE18" s="587"/>
      <c r="AF18" s="587"/>
      <c r="AG18" s="587"/>
      <c r="AH18" s="587"/>
      <c r="AI18" s="587"/>
      <c r="AJ18" s="587"/>
      <c r="AK18" s="587"/>
      <c r="AL18" s="588" t="s">
        <v>675</v>
      </c>
      <c r="AM18" s="588"/>
      <c r="AN18" s="588"/>
      <c r="AO18" s="588"/>
      <c r="AP18" s="588"/>
      <c r="AQ18" s="588"/>
      <c r="AR18" s="588"/>
      <c r="AS18" s="588"/>
      <c r="AT18" s="589"/>
      <c r="AU18" s="61"/>
      <c r="AW18" s="2" t="s">
        <v>62</v>
      </c>
      <c r="AX18" s="2" t="s">
        <v>63</v>
      </c>
      <c r="AY18" s="2">
        <f>ROUNDDOWN(Z31*10.9,0)</f>
        <v>49627</v>
      </c>
    </row>
    <row r="19" spans="2:51" ht="18" customHeight="1" x14ac:dyDescent="0.15">
      <c r="B19" s="58"/>
      <c r="C19" s="570"/>
      <c r="D19" s="62">
        <v>0</v>
      </c>
      <c r="E19" s="63">
        <v>2</v>
      </c>
      <c r="F19" s="584">
        <v>3112</v>
      </c>
      <c r="G19" s="584"/>
      <c r="H19" s="584"/>
      <c r="I19" s="584"/>
      <c r="J19" s="585" t="str">
        <f>IF(F19="","",VLOOKUP(F19,コード表!$A$3:$D$499,3,0))</f>
        <v>身体介護あり通学支援０．５・２人</v>
      </c>
      <c r="K19" s="585"/>
      <c r="L19" s="585"/>
      <c r="M19" s="585"/>
      <c r="N19" s="585"/>
      <c r="O19" s="585"/>
      <c r="P19" s="585"/>
      <c r="Q19" s="585"/>
      <c r="R19" s="585"/>
      <c r="S19" s="516">
        <f>IF(F19="","",VLOOKUP(F19,コード表!$A$3:$D$499,2,0))</f>
        <v>330</v>
      </c>
      <c r="T19" s="516"/>
      <c r="U19" s="516"/>
      <c r="V19" s="516"/>
      <c r="W19" s="596">
        <v>2</v>
      </c>
      <c r="X19" s="596"/>
      <c r="Y19" s="596"/>
      <c r="Z19" s="587">
        <f t="shared" si="0"/>
        <v>660</v>
      </c>
      <c r="AA19" s="587"/>
      <c r="AB19" s="587"/>
      <c r="AC19" s="587"/>
      <c r="AD19" s="587"/>
      <c r="AE19" s="587"/>
      <c r="AF19" s="587"/>
      <c r="AG19" s="587"/>
      <c r="AH19" s="587"/>
      <c r="AI19" s="587"/>
      <c r="AJ19" s="587"/>
      <c r="AK19" s="587"/>
      <c r="AL19" s="600" t="s">
        <v>676</v>
      </c>
      <c r="AM19" s="600"/>
      <c r="AN19" s="600"/>
      <c r="AO19" s="600"/>
      <c r="AP19" s="600"/>
      <c r="AQ19" s="600"/>
      <c r="AR19" s="600"/>
      <c r="AS19" s="600"/>
      <c r="AT19" s="601"/>
      <c r="AU19" s="61"/>
      <c r="AW19" s="2" t="s">
        <v>64</v>
      </c>
      <c r="AX19" s="2" t="s">
        <v>65</v>
      </c>
      <c r="AY19" s="2">
        <f>ROUNDDOWN(Z31*10.72,0)</f>
        <v>48808</v>
      </c>
    </row>
    <row r="20" spans="2:51" ht="18" customHeight="1" x14ac:dyDescent="0.15">
      <c r="B20" s="58"/>
      <c r="C20" s="570"/>
      <c r="D20" s="62">
        <v>0</v>
      </c>
      <c r="E20" s="63">
        <v>2</v>
      </c>
      <c r="F20" s="584"/>
      <c r="G20" s="584"/>
      <c r="H20" s="584"/>
      <c r="I20" s="584"/>
      <c r="J20" s="585" t="str">
        <f>IF(F20="","",VLOOKUP(F20,コード表!$A$3:$D$499,3,0))</f>
        <v/>
      </c>
      <c r="K20" s="585"/>
      <c r="L20" s="585"/>
      <c r="M20" s="585"/>
      <c r="N20" s="585"/>
      <c r="O20" s="585"/>
      <c r="P20" s="585"/>
      <c r="Q20" s="585"/>
      <c r="R20" s="585"/>
      <c r="S20" s="516" t="str">
        <f>IF(F20="","",VLOOKUP(F20,コード表!$A$3:$D$499,2,0))</f>
        <v/>
      </c>
      <c r="T20" s="516"/>
      <c r="U20" s="516"/>
      <c r="V20" s="516"/>
      <c r="W20" s="596"/>
      <c r="X20" s="596"/>
      <c r="Y20" s="596"/>
      <c r="Z20" s="587" t="str">
        <f t="shared" si="0"/>
        <v/>
      </c>
      <c r="AA20" s="587"/>
      <c r="AB20" s="587"/>
      <c r="AC20" s="587"/>
      <c r="AD20" s="587"/>
      <c r="AE20" s="587"/>
      <c r="AF20" s="587"/>
      <c r="AG20" s="587"/>
      <c r="AH20" s="587"/>
      <c r="AI20" s="587"/>
      <c r="AJ20" s="587"/>
      <c r="AK20" s="587"/>
      <c r="AL20" s="596"/>
      <c r="AM20" s="596"/>
      <c r="AN20" s="596"/>
      <c r="AO20" s="596"/>
      <c r="AP20" s="596"/>
      <c r="AQ20" s="596"/>
      <c r="AR20" s="596"/>
      <c r="AS20" s="596"/>
      <c r="AT20" s="599"/>
      <c r="AU20" s="61"/>
      <c r="AW20" s="2" t="s">
        <v>66</v>
      </c>
      <c r="AX20" s="2" t="s">
        <v>67</v>
      </c>
      <c r="AY20" s="2">
        <f>ROUNDDOWN(Z31*10.6,0)</f>
        <v>48261</v>
      </c>
    </row>
    <row r="21" spans="2:51" ht="18" customHeight="1" x14ac:dyDescent="0.15">
      <c r="B21" s="58"/>
      <c r="C21" s="570"/>
      <c r="D21" s="62">
        <v>0</v>
      </c>
      <c r="E21" s="63">
        <v>2</v>
      </c>
      <c r="F21" s="584"/>
      <c r="G21" s="584"/>
      <c r="H21" s="584"/>
      <c r="I21" s="584"/>
      <c r="J21" s="585" t="str">
        <f>IF(F21="","",VLOOKUP(F21,コード表!$A$3:$D$499,3,0))</f>
        <v/>
      </c>
      <c r="K21" s="585"/>
      <c r="L21" s="585"/>
      <c r="M21" s="585"/>
      <c r="N21" s="585"/>
      <c r="O21" s="585"/>
      <c r="P21" s="585"/>
      <c r="Q21" s="585"/>
      <c r="R21" s="585"/>
      <c r="S21" s="516" t="str">
        <f>IF(F21="","",VLOOKUP(F21,コード表!$A$3:$D$499,2,0))</f>
        <v/>
      </c>
      <c r="T21" s="516"/>
      <c r="U21" s="516"/>
      <c r="V21" s="516"/>
      <c r="W21" s="596"/>
      <c r="X21" s="596"/>
      <c r="Y21" s="596"/>
      <c r="Z21" s="587" t="str">
        <f t="shared" si="0"/>
        <v/>
      </c>
      <c r="AA21" s="587"/>
      <c r="AB21" s="587"/>
      <c r="AC21" s="587"/>
      <c r="AD21" s="587"/>
      <c r="AE21" s="587"/>
      <c r="AF21" s="587"/>
      <c r="AG21" s="587"/>
      <c r="AH21" s="587"/>
      <c r="AI21" s="587"/>
      <c r="AJ21" s="587"/>
      <c r="AK21" s="587"/>
      <c r="AL21" s="596"/>
      <c r="AM21" s="596"/>
      <c r="AN21" s="596"/>
      <c r="AO21" s="596"/>
      <c r="AP21" s="596"/>
      <c r="AQ21" s="596"/>
      <c r="AR21" s="596"/>
      <c r="AS21" s="596"/>
      <c r="AT21" s="599"/>
      <c r="AU21" s="61"/>
      <c r="AW21" s="2" t="s">
        <v>68</v>
      </c>
      <c r="AX21" s="2" t="s">
        <v>69</v>
      </c>
      <c r="AY21" s="2">
        <f>ROUNDDOWN(Z31*10.36,0)</f>
        <v>47169</v>
      </c>
    </row>
    <row r="22" spans="2:51" ht="18" customHeight="1" x14ac:dyDescent="0.15">
      <c r="B22" s="58"/>
      <c r="C22" s="570"/>
      <c r="D22" s="62">
        <v>0</v>
      </c>
      <c r="E22" s="63">
        <v>2</v>
      </c>
      <c r="F22" s="584"/>
      <c r="G22" s="584"/>
      <c r="H22" s="584"/>
      <c r="I22" s="584"/>
      <c r="J22" s="585" t="str">
        <f>IF(F22="","",VLOOKUP(F22,コード表!$A$3:$D$499,3,0))</f>
        <v/>
      </c>
      <c r="K22" s="585"/>
      <c r="L22" s="585"/>
      <c r="M22" s="585"/>
      <c r="N22" s="585"/>
      <c r="O22" s="585"/>
      <c r="P22" s="585"/>
      <c r="Q22" s="585"/>
      <c r="R22" s="585"/>
      <c r="S22" s="516" t="str">
        <f>IF(F22="","",VLOOKUP(F22,コード表!$A$3:$D$499,2,0))</f>
        <v/>
      </c>
      <c r="T22" s="516"/>
      <c r="U22" s="516"/>
      <c r="V22" s="516"/>
      <c r="W22" s="583"/>
      <c r="X22" s="583"/>
      <c r="Y22" s="583"/>
      <c r="Z22" s="587" t="str">
        <f t="shared" si="0"/>
        <v/>
      </c>
      <c r="AA22" s="587"/>
      <c r="AB22" s="587"/>
      <c r="AC22" s="587"/>
      <c r="AD22" s="587"/>
      <c r="AE22" s="587"/>
      <c r="AF22" s="587"/>
      <c r="AG22" s="587"/>
      <c r="AH22" s="587"/>
      <c r="AI22" s="587"/>
      <c r="AJ22" s="587"/>
      <c r="AK22" s="587"/>
      <c r="AL22" s="583"/>
      <c r="AM22" s="583"/>
      <c r="AN22" s="583"/>
      <c r="AO22" s="583"/>
      <c r="AP22" s="583"/>
      <c r="AQ22" s="583"/>
      <c r="AR22" s="583"/>
      <c r="AS22" s="583"/>
      <c r="AT22" s="602"/>
      <c r="AU22" s="61"/>
      <c r="AW22" s="2" t="s">
        <v>70</v>
      </c>
      <c r="AX22" s="2" t="s">
        <v>71</v>
      </c>
      <c r="AY22" s="2">
        <f>ROUNDDOWN(Z31*10.18,0)</f>
        <v>46349</v>
      </c>
    </row>
    <row r="23" spans="2:51" ht="18" customHeight="1" x14ac:dyDescent="0.15">
      <c r="B23" s="58"/>
      <c r="C23" s="570"/>
      <c r="D23" s="62">
        <v>0</v>
      </c>
      <c r="E23" s="63">
        <v>2</v>
      </c>
      <c r="F23" s="584"/>
      <c r="G23" s="584"/>
      <c r="H23" s="584"/>
      <c r="I23" s="584"/>
      <c r="J23" s="585" t="str">
        <f>IF(F23="","",VLOOKUP(F23,コード表!$A$3:$D$499,3,0))</f>
        <v/>
      </c>
      <c r="K23" s="585"/>
      <c r="L23" s="585"/>
      <c r="M23" s="585"/>
      <c r="N23" s="585"/>
      <c r="O23" s="585"/>
      <c r="P23" s="585"/>
      <c r="Q23" s="585"/>
      <c r="R23" s="585"/>
      <c r="S23" s="516" t="str">
        <f>IF(F23="","",VLOOKUP(F23,コード表!$A$3:$D$499,2,0))</f>
        <v/>
      </c>
      <c r="T23" s="516"/>
      <c r="U23" s="516"/>
      <c r="V23" s="516"/>
      <c r="W23" s="596"/>
      <c r="X23" s="596"/>
      <c r="Y23" s="596"/>
      <c r="Z23" s="587" t="str">
        <f t="shared" si="0"/>
        <v/>
      </c>
      <c r="AA23" s="587"/>
      <c r="AB23" s="587"/>
      <c r="AC23" s="587"/>
      <c r="AD23" s="587"/>
      <c r="AE23" s="587"/>
      <c r="AF23" s="587"/>
      <c r="AG23" s="587"/>
      <c r="AH23" s="587"/>
      <c r="AI23" s="587"/>
      <c r="AJ23" s="587"/>
      <c r="AK23" s="587"/>
      <c r="AL23" s="596"/>
      <c r="AM23" s="596"/>
      <c r="AN23" s="596"/>
      <c r="AO23" s="596"/>
      <c r="AP23" s="596"/>
      <c r="AQ23" s="596"/>
      <c r="AR23" s="596"/>
      <c r="AS23" s="596"/>
      <c r="AT23" s="599"/>
      <c r="AU23" s="61"/>
      <c r="AW23" s="2" t="s">
        <v>72</v>
      </c>
      <c r="AX23" s="2" t="s">
        <v>73</v>
      </c>
      <c r="AY23" s="2">
        <f>ROUNDDOWN(Z31*10,0)</f>
        <v>45530</v>
      </c>
    </row>
    <row r="24" spans="2:51" ht="18" customHeight="1" x14ac:dyDescent="0.15">
      <c r="B24" s="58"/>
      <c r="C24" s="570"/>
      <c r="D24" s="62">
        <v>0</v>
      </c>
      <c r="E24" s="63">
        <v>2</v>
      </c>
      <c r="F24" s="584"/>
      <c r="G24" s="584"/>
      <c r="H24" s="584"/>
      <c r="I24" s="584"/>
      <c r="J24" s="585" t="str">
        <f>IF(F24="","",VLOOKUP(F24,コード表!$A$3:$D$499,3,0))</f>
        <v/>
      </c>
      <c r="K24" s="585"/>
      <c r="L24" s="585"/>
      <c r="M24" s="585"/>
      <c r="N24" s="585"/>
      <c r="O24" s="585"/>
      <c r="P24" s="585"/>
      <c r="Q24" s="585"/>
      <c r="R24" s="585"/>
      <c r="S24" s="516" t="str">
        <f>IF(F24="","",VLOOKUP(F24,コード表!$A$3:$D$499,2,0))</f>
        <v/>
      </c>
      <c r="T24" s="516"/>
      <c r="U24" s="516"/>
      <c r="V24" s="516"/>
      <c r="W24" s="596"/>
      <c r="X24" s="596"/>
      <c r="Y24" s="596"/>
      <c r="Z24" s="587" t="str">
        <f t="shared" si="0"/>
        <v/>
      </c>
      <c r="AA24" s="587"/>
      <c r="AB24" s="587"/>
      <c r="AC24" s="587"/>
      <c r="AD24" s="587"/>
      <c r="AE24" s="587"/>
      <c r="AF24" s="587"/>
      <c r="AG24" s="587"/>
      <c r="AH24" s="587"/>
      <c r="AI24" s="587"/>
      <c r="AJ24" s="587"/>
      <c r="AK24" s="587"/>
      <c r="AL24" s="596"/>
      <c r="AM24" s="596"/>
      <c r="AN24" s="596"/>
      <c r="AO24" s="596"/>
      <c r="AP24" s="596"/>
      <c r="AQ24" s="596"/>
      <c r="AR24" s="596"/>
      <c r="AS24" s="596"/>
      <c r="AT24" s="599"/>
      <c r="AU24" s="61"/>
    </row>
    <row r="25" spans="2:51" ht="18" customHeight="1" x14ac:dyDescent="0.15">
      <c r="B25" s="58"/>
      <c r="C25" s="570"/>
      <c r="D25" s="62">
        <v>0</v>
      </c>
      <c r="E25" s="63">
        <v>2</v>
      </c>
      <c r="F25" s="584"/>
      <c r="G25" s="584"/>
      <c r="H25" s="584"/>
      <c r="I25" s="584"/>
      <c r="J25" s="585" t="str">
        <f>IF(F25="","",VLOOKUP(F25,コード表!$A$3:$D$499,3,0))</f>
        <v/>
      </c>
      <c r="K25" s="585"/>
      <c r="L25" s="585"/>
      <c r="M25" s="585"/>
      <c r="N25" s="585"/>
      <c r="O25" s="585"/>
      <c r="P25" s="585"/>
      <c r="Q25" s="585"/>
      <c r="R25" s="585"/>
      <c r="S25" s="516" t="str">
        <f>IF(F25="","",VLOOKUP(F25,コード表!$A$3:$D$499,2,0))</f>
        <v/>
      </c>
      <c r="T25" s="516"/>
      <c r="U25" s="516"/>
      <c r="V25" s="516"/>
      <c r="W25" s="596"/>
      <c r="X25" s="596"/>
      <c r="Y25" s="64"/>
      <c r="Z25" s="587" t="str">
        <f t="shared" si="0"/>
        <v/>
      </c>
      <c r="AA25" s="587"/>
      <c r="AB25" s="587"/>
      <c r="AC25" s="587"/>
      <c r="AD25" s="587"/>
      <c r="AE25" s="587"/>
      <c r="AF25" s="587"/>
      <c r="AG25" s="587"/>
      <c r="AH25" s="587"/>
      <c r="AI25" s="587"/>
      <c r="AJ25" s="587"/>
      <c r="AK25" s="587"/>
      <c r="AL25" s="596"/>
      <c r="AM25" s="596"/>
      <c r="AN25" s="596"/>
      <c r="AO25" s="596"/>
      <c r="AP25" s="596"/>
      <c r="AQ25" s="596"/>
      <c r="AR25" s="596"/>
      <c r="AS25" s="596"/>
      <c r="AT25" s="599"/>
      <c r="AU25" s="61"/>
    </row>
    <row r="26" spans="2:51" ht="18" customHeight="1" x14ac:dyDescent="0.15">
      <c r="B26" s="58"/>
      <c r="C26" s="570"/>
      <c r="D26" s="65">
        <v>0</v>
      </c>
      <c r="E26" s="66">
        <v>2</v>
      </c>
      <c r="F26" s="584"/>
      <c r="G26" s="584"/>
      <c r="H26" s="584"/>
      <c r="I26" s="584"/>
      <c r="J26" s="585" t="str">
        <f>IF(F26="","",VLOOKUP(F26,コード表!$A$3:$D$499,3,0))</f>
        <v/>
      </c>
      <c r="K26" s="585"/>
      <c r="L26" s="585"/>
      <c r="M26" s="585"/>
      <c r="N26" s="585"/>
      <c r="O26" s="585"/>
      <c r="P26" s="585"/>
      <c r="Q26" s="585"/>
      <c r="R26" s="585"/>
      <c r="S26" s="516" t="str">
        <f>IF(F26="","",VLOOKUP(F26,コード表!$A$3:$D$499,2,0))</f>
        <v/>
      </c>
      <c r="T26" s="516"/>
      <c r="U26" s="516"/>
      <c r="V26" s="516"/>
      <c r="W26" s="596"/>
      <c r="X26" s="596"/>
      <c r="Y26" s="596"/>
      <c r="Z26" s="587" t="str">
        <f>IF(F26="","",S26*W26)</f>
        <v/>
      </c>
      <c r="AA26" s="587"/>
      <c r="AB26" s="587"/>
      <c r="AC26" s="587"/>
      <c r="AD26" s="587"/>
      <c r="AE26" s="587"/>
      <c r="AF26" s="587"/>
      <c r="AG26" s="587"/>
      <c r="AH26" s="587"/>
      <c r="AI26" s="587"/>
      <c r="AJ26" s="587"/>
      <c r="AK26" s="587"/>
      <c r="AL26" s="596"/>
      <c r="AM26" s="596"/>
      <c r="AN26" s="596"/>
      <c r="AO26" s="596"/>
      <c r="AP26" s="596"/>
      <c r="AQ26" s="596"/>
      <c r="AR26" s="596"/>
      <c r="AS26" s="596"/>
      <c r="AT26" s="599"/>
      <c r="AU26" s="61"/>
    </row>
    <row r="27" spans="2:51" ht="18" customHeight="1" x14ac:dyDescent="0.15">
      <c r="B27" s="58"/>
      <c r="C27" s="570"/>
      <c r="D27" s="67">
        <v>0</v>
      </c>
      <c r="E27" s="68">
        <v>2</v>
      </c>
      <c r="F27" s="584"/>
      <c r="G27" s="584"/>
      <c r="H27" s="584"/>
      <c r="I27" s="584"/>
      <c r="J27" s="585" t="str">
        <f>IF(F27="","",VLOOKUP(F27,コード表!$A$3:$D$499,3,0))</f>
        <v/>
      </c>
      <c r="K27" s="585"/>
      <c r="L27" s="585"/>
      <c r="M27" s="585"/>
      <c r="N27" s="585"/>
      <c r="O27" s="585"/>
      <c r="P27" s="585"/>
      <c r="Q27" s="585"/>
      <c r="R27" s="585"/>
      <c r="S27" s="516" t="str">
        <f>IF(F27="","",VLOOKUP(F27,コード表!$A$3:$D$499,2,0))</f>
        <v/>
      </c>
      <c r="T27" s="516"/>
      <c r="U27" s="516"/>
      <c r="V27" s="516"/>
      <c r="W27" s="596"/>
      <c r="X27" s="596"/>
      <c r="Y27" s="194"/>
      <c r="Z27" s="587" t="str">
        <f t="shared" si="0"/>
        <v/>
      </c>
      <c r="AA27" s="587"/>
      <c r="AB27" s="587"/>
      <c r="AC27" s="587"/>
      <c r="AD27" s="587"/>
      <c r="AE27" s="587"/>
      <c r="AF27" s="587"/>
      <c r="AG27" s="587"/>
      <c r="AH27" s="587"/>
      <c r="AI27" s="587"/>
      <c r="AJ27" s="587"/>
      <c r="AK27" s="587"/>
      <c r="AL27" s="603"/>
      <c r="AM27" s="604"/>
      <c r="AN27" s="604"/>
      <c r="AO27" s="604"/>
      <c r="AP27" s="604"/>
      <c r="AQ27" s="604"/>
      <c r="AR27" s="604"/>
      <c r="AS27" s="604"/>
      <c r="AT27" s="605"/>
      <c r="AU27" s="61"/>
    </row>
    <row r="28" spans="2:51" ht="18" customHeight="1" x14ac:dyDescent="0.15">
      <c r="B28" s="58"/>
      <c r="C28" s="570"/>
      <c r="D28" s="67">
        <v>0</v>
      </c>
      <c r="E28" s="68">
        <v>2</v>
      </c>
      <c r="F28" s="584"/>
      <c r="G28" s="584"/>
      <c r="H28" s="584"/>
      <c r="I28" s="584"/>
      <c r="J28" s="585" t="str">
        <f>IF(F28="","",VLOOKUP(F28,コード表!$A$3:$D$499,3,0))</f>
        <v/>
      </c>
      <c r="K28" s="585"/>
      <c r="L28" s="585"/>
      <c r="M28" s="585"/>
      <c r="N28" s="585"/>
      <c r="O28" s="585"/>
      <c r="P28" s="585"/>
      <c r="Q28" s="585"/>
      <c r="R28" s="585"/>
      <c r="S28" s="516" t="str">
        <f>IF(F28="","",VLOOKUP(F28,コード表!$A$3:$D$499,2,0))</f>
        <v/>
      </c>
      <c r="T28" s="516"/>
      <c r="U28" s="516"/>
      <c r="V28" s="516"/>
      <c r="W28" s="596"/>
      <c r="X28" s="596"/>
      <c r="Y28" s="194"/>
      <c r="Z28" s="587" t="str">
        <f t="shared" si="0"/>
        <v/>
      </c>
      <c r="AA28" s="587"/>
      <c r="AB28" s="587"/>
      <c r="AC28" s="587"/>
      <c r="AD28" s="587"/>
      <c r="AE28" s="587"/>
      <c r="AF28" s="587"/>
      <c r="AG28" s="587"/>
      <c r="AH28" s="587"/>
      <c r="AI28" s="587"/>
      <c r="AJ28" s="587"/>
      <c r="AK28" s="587"/>
      <c r="AL28" s="603"/>
      <c r="AM28" s="604"/>
      <c r="AN28" s="604"/>
      <c r="AO28" s="604"/>
      <c r="AP28" s="604"/>
      <c r="AQ28" s="604"/>
      <c r="AR28" s="604"/>
      <c r="AS28" s="604"/>
      <c r="AT28" s="605"/>
      <c r="AU28" s="61"/>
    </row>
    <row r="29" spans="2:51" ht="18" customHeight="1" x14ac:dyDescent="0.15">
      <c r="B29" s="58"/>
      <c r="C29" s="570"/>
      <c r="D29" s="67">
        <v>0</v>
      </c>
      <c r="E29" s="68">
        <v>2</v>
      </c>
      <c r="F29" s="584"/>
      <c r="G29" s="584"/>
      <c r="H29" s="584"/>
      <c r="I29" s="584"/>
      <c r="J29" s="585" t="str">
        <f>IF(F29="","",VLOOKUP(F29,コード表!$A$3:$D$499,3,0))</f>
        <v/>
      </c>
      <c r="K29" s="585"/>
      <c r="L29" s="585"/>
      <c r="M29" s="585"/>
      <c r="N29" s="585"/>
      <c r="O29" s="585"/>
      <c r="P29" s="585"/>
      <c r="Q29" s="585"/>
      <c r="R29" s="585"/>
      <c r="S29" s="516" t="str">
        <f>IF(F29="","",VLOOKUP(F29,コード表!$A$3:$D$499,2,0))</f>
        <v/>
      </c>
      <c r="T29" s="516"/>
      <c r="U29" s="516"/>
      <c r="V29" s="516"/>
      <c r="W29" s="596"/>
      <c r="X29" s="596"/>
      <c r="Y29" s="194"/>
      <c r="Z29" s="587" t="str">
        <f t="shared" si="0"/>
        <v/>
      </c>
      <c r="AA29" s="587"/>
      <c r="AB29" s="587"/>
      <c r="AC29" s="587"/>
      <c r="AD29" s="587"/>
      <c r="AE29" s="587"/>
      <c r="AF29" s="587"/>
      <c r="AG29" s="587"/>
      <c r="AH29" s="587"/>
      <c r="AI29" s="587"/>
      <c r="AJ29" s="587"/>
      <c r="AK29" s="587"/>
      <c r="AL29" s="603"/>
      <c r="AM29" s="604"/>
      <c r="AN29" s="604"/>
      <c r="AO29" s="604"/>
      <c r="AP29" s="604"/>
      <c r="AQ29" s="604"/>
      <c r="AR29" s="604"/>
      <c r="AS29" s="604"/>
      <c r="AT29" s="605"/>
      <c r="AU29" s="61"/>
    </row>
    <row r="30" spans="2:51" ht="18" customHeight="1" thickBot="1" x14ac:dyDescent="0.2">
      <c r="B30" s="58"/>
      <c r="C30" s="571"/>
      <c r="D30" s="69">
        <v>0</v>
      </c>
      <c r="E30" s="70">
        <v>2</v>
      </c>
      <c r="F30" s="606"/>
      <c r="G30" s="607"/>
      <c r="H30" s="607"/>
      <c r="I30" s="608"/>
      <c r="J30" s="609" t="str">
        <f>IF(F30="","",VLOOKUP(F30,コード表!$A$3:$D$499,3,0))</f>
        <v/>
      </c>
      <c r="K30" s="609"/>
      <c r="L30" s="609"/>
      <c r="M30" s="609"/>
      <c r="N30" s="609"/>
      <c r="O30" s="609"/>
      <c r="P30" s="609"/>
      <c r="Q30" s="609"/>
      <c r="R30" s="609"/>
      <c r="S30" s="552" t="str">
        <f>IF(F30="","",VLOOKUP(F30,コード表!$A$3:$D$499,2,0))</f>
        <v/>
      </c>
      <c r="T30" s="552"/>
      <c r="U30" s="552"/>
      <c r="V30" s="552"/>
      <c r="W30" s="610"/>
      <c r="X30" s="610"/>
      <c r="Y30" s="610"/>
      <c r="Z30" s="611" t="str">
        <f>IF(F30="","",S30*W30)</f>
        <v/>
      </c>
      <c r="AA30" s="611"/>
      <c r="AB30" s="611"/>
      <c r="AC30" s="611"/>
      <c r="AD30" s="611"/>
      <c r="AE30" s="611"/>
      <c r="AF30" s="611"/>
      <c r="AG30" s="611"/>
      <c r="AH30" s="611"/>
      <c r="AI30" s="611"/>
      <c r="AJ30" s="611"/>
      <c r="AK30" s="611"/>
      <c r="AL30" s="612"/>
      <c r="AM30" s="612"/>
      <c r="AN30" s="612"/>
      <c r="AO30" s="612"/>
      <c r="AP30" s="612"/>
      <c r="AQ30" s="612"/>
      <c r="AR30" s="612"/>
      <c r="AS30" s="612"/>
      <c r="AT30" s="613"/>
      <c r="AU30" s="61"/>
    </row>
    <row r="31" spans="2:51" ht="18" customHeight="1" x14ac:dyDescent="0.15">
      <c r="B31" s="58"/>
      <c r="C31" s="627" t="s">
        <v>74</v>
      </c>
      <c r="D31" s="629" t="s">
        <v>75</v>
      </c>
      <c r="E31" s="630"/>
      <c r="F31" s="630"/>
      <c r="G31" s="630"/>
      <c r="H31" s="630"/>
      <c r="I31" s="630"/>
      <c r="J31" s="630"/>
      <c r="K31" s="630"/>
      <c r="L31" s="630"/>
      <c r="M31" s="630"/>
      <c r="N31" s="630"/>
      <c r="O31" s="630"/>
      <c r="P31" s="630"/>
      <c r="Q31" s="630"/>
      <c r="R31" s="630"/>
      <c r="S31" s="630"/>
      <c r="T31" s="630"/>
      <c r="U31" s="630"/>
      <c r="V31" s="630"/>
      <c r="W31" s="630"/>
      <c r="X31" s="630"/>
      <c r="Y31" s="630"/>
      <c r="Z31" s="631">
        <f>SUM(Z16:Z30)</f>
        <v>4553</v>
      </c>
      <c r="AA31" s="632"/>
      <c r="AB31" s="632"/>
      <c r="AC31" s="632"/>
      <c r="AD31" s="632"/>
      <c r="AE31" s="632"/>
      <c r="AF31" s="632"/>
      <c r="AG31" s="632"/>
      <c r="AH31" s="632"/>
      <c r="AI31" s="632"/>
      <c r="AJ31" s="196"/>
      <c r="AK31" s="71"/>
      <c r="AL31" s="630"/>
      <c r="AM31" s="630"/>
      <c r="AN31" s="630"/>
      <c r="AO31" s="630"/>
      <c r="AP31" s="630"/>
      <c r="AQ31" s="630"/>
      <c r="AR31" s="630"/>
      <c r="AS31" s="630"/>
      <c r="AT31" s="633"/>
      <c r="AU31" s="61"/>
    </row>
    <row r="32" spans="2:51" ht="18" customHeight="1" thickBot="1" x14ac:dyDescent="0.2">
      <c r="B32" s="58"/>
      <c r="C32" s="627"/>
      <c r="D32" s="634" t="str">
        <f>VLOOKUP(AE10,AW16:AY23,2,FALSE)</f>
        <v>総費用額（②×１１．２０）　③</v>
      </c>
      <c r="E32" s="635"/>
      <c r="F32" s="635"/>
      <c r="G32" s="635"/>
      <c r="H32" s="635"/>
      <c r="I32" s="635"/>
      <c r="J32" s="635"/>
      <c r="K32" s="635"/>
      <c r="L32" s="635"/>
      <c r="M32" s="635"/>
      <c r="N32" s="635"/>
      <c r="O32" s="635"/>
      <c r="P32" s="635"/>
      <c r="Q32" s="635"/>
      <c r="R32" s="635"/>
      <c r="S32" s="635"/>
      <c r="T32" s="635"/>
      <c r="U32" s="635"/>
      <c r="V32" s="635"/>
      <c r="W32" s="635"/>
      <c r="X32" s="551"/>
      <c r="Y32" s="72"/>
      <c r="Z32" s="636">
        <f>VLOOKUP(AE10,AW16:AY23,3,FALSE)</f>
        <v>50993</v>
      </c>
      <c r="AA32" s="636"/>
      <c r="AB32" s="636"/>
      <c r="AC32" s="636"/>
      <c r="AD32" s="636"/>
      <c r="AE32" s="636"/>
      <c r="AF32" s="636"/>
      <c r="AG32" s="636"/>
      <c r="AH32" s="636"/>
      <c r="AI32" s="636"/>
      <c r="AJ32" s="636"/>
      <c r="AK32" s="637"/>
      <c r="AL32" s="638"/>
      <c r="AM32" s="635"/>
      <c r="AN32" s="635"/>
      <c r="AO32" s="635"/>
      <c r="AP32" s="635"/>
      <c r="AQ32" s="635"/>
      <c r="AR32" s="635"/>
      <c r="AS32" s="635"/>
      <c r="AT32" s="639"/>
      <c r="AU32" s="61"/>
    </row>
    <row r="33" spans="2:47" ht="18" customHeight="1" thickBot="1" x14ac:dyDescent="0.2">
      <c r="B33" s="58"/>
      <c r="C33" s="627"/>
      <c r="D33" s="629" t="s">
        <v>76</v>
      </c>
      <c r="E33" s="630"/>
      <c r="F33" s="630"/>
      <c r="G33" s="630"/>
      <c r="H33" s="630"/>
      <c r="I33" s="630"/>
      <c r="J33" s="630"/>
      <c r="K33" s="630"/>
      <c r="L33" s="630"/>
      <c r="M33" s="630"/>
      <c r="N33" s="630"/>
      <c r="O33" s="630"/>
      <c r="P33" s="630"/>
      <c r="Q33" s="630"/>
      <c r="R33" s="630"/>
      <c r="S33" s="630"/>
      <c r="T33" s="630"/>
      <c r="U33" s="630"/>
      <c r="V33" s="630"/>
      <c r="W33" s="630"/>
      <c r="X33" s="630"/>
      <c r="Y33" s="640"/>
      <c r="Z33" s="631">
        <f>ROUNDDOWN(Z32*0.9,0)</f>
        <v>45893</v>
      </c>
      <c r="AA33" s="632"/>
      <c r="AB33" s="632"/>
      <c r="AC33" s="632"/>
      <c r="AD33" s="632"/>
      <c r="AE33" s="632"/>
      <c r="AF33" s="632"/>
      <c r="AG33" s="632"/>
      <c r="AH33" s="632"/>
      <c r="AI33" s="632"/>
      <c r="AJ33" s="195"/>
      <c r="AK33" s="73"/>
      <c r="AL33" s="630"/>
      <c r="AM33" s="630"/>
      <c r="AN33" s="630"/>
      <c r="AO33" s="630"/>
      <c r="AP33" s="630"/>
      <c r="AQ33" s="630"/>
      <c r="AR33" s="630"/>
      <c r="AS33" s="630"/>
      <c r="AT33" s="633"/>
      <c r="AU33" s="61"/>
    </row>
    <row r="34" spans="2:47" ht="18" customHeight="1" thickBot="1" x14ac:dyDescent="0.2">
      <c r="B34" s="58"/>
      <c r="C34" s="627"/>
      <c r="D34" s="614" t="s">
        <v>77</v>
      </c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6"/>
      <c r="Z34" s="617">
        <f>Z32-Z33</f>
        <v>5100</v>
      </c>
      <c r="AA34" s="618"/>
      <c r="AB34" s="618"/>
      <c r="AC34" s="618"/>
      <c r="AD34" s="618"/>
      <c r="AE34" s="618"/>
      <c r="AF34" s="618"/>
      <c r="AG34" s="618"/>
      <c r="AH34" s="618"/>
      <c r="AI34" s="618"/>
      <c r="AJ34" s="74"/>
      <c r="AK34" s="74"/>
      <c r="AL34" s="619"/>
      <c r="AM34" s="619"/>
      <c r="AN34" s="619"/>
      <c r="AO34" s="619"/>
      <c r="AP34" s="619"/>
      <c r="AQ34" s="619"/>
      <c r="AR34" s="619"/>
      <c r="AS34" s="619"/>
      <c r="AT34" s="620"/>
      <c r="AU34" s="61"/>
    </row>
    <row r="35" spans="2:47" ht="18" customHeight="1" x14ac:dyDescent="0.15">
      <c r="B35" s="58"/>
      <c r="C35" s="627"/>
      <c r="D35" s="621" t="s">
        <v>78</v>
      </c>
      <c r="E35" s="622"/>
      <c r="F35" s="622"/>
      <c r="G35" s="622"/>
      <c r="H35" s="622"/>
      <c r="I35" s="622"/>
      <c r="J35" s="622"/>
      <c r="K35" s="622"/>
      <c r="L35" s="622"/>
      <c r="M35" s="622"/>
      <c r="N35" s="622"/>
      <c r="O35" s="622"/>
      <c r="P35" s="622"/>
      <c r="Q35" s="622"/>
      <c r="R35" s="622"/>
      <c r="S35" s="622"/>
      <c r="T35" s="622"/>
      <c r="U35" s="622"/>
      <c r="V35" s="622"/>
      <c r="W35" s="622"/>
      <c r="X35" s="622"/>
      <c r="Y35" s="623"/>
      <c r="Z35" s="624">
        <f>IF(OR(M12=37200,M12=9300,M12=4600),M12,0)</f>
        <v>4600</v>
      </c>
      <c r="AA35" s="625"/>
      <c r="AB35" s="625"/>
      <c r="AC35" s="625"/>
      <c r="AD35" s="625"/>
      <c r="AE35" s="625"/>
      <c r="AF35" s="625"/>
      <c r="AG35" s="625"/>
      <c r="AH35" s="625"/>
      <c r="AI35" s="625"/>
      <c r="AJ35" s="625"/>
      <c r="AK35" s="626"/>
      <c r="AL35" s="514"/>
      <c r="AM35" s="514"/>
      <c r="AN35" s="514"/>
      <c r="AO35" s="514"/>
      <c r="AP35" s="514"/>
      <c r="AQ35" s="514"/>
      <c r="AR35" s="514"/>
      <c r="AS35" s="514"/>
      <c r="AT35" s="525"/>
      <c r="AU35" s="61"/>
    </row>
    <row r="36" spans="2:47" ht="18" customHeight="1" thickBot="1" x14ac:dyDescent="0.2">
      <c r="B36" s="58"/>
      <c r="C36" s="627"/>
      <c r="D36" s="650" t="s">
        <v>79</v>
      </c>
      <c r="E36" s="651"/>
      <c r="F36" s="651"/>
      <c r="G36" s="651"/>
      <c r="H36" s="651"/>
      <c r="I36" s="651"/>
      <c r="J36" s="651"/>
      <c r="K36" s="651"/>
      <c r="L36" s="651"/>
      <c r="M36" s="651"/>
      <c r="N36" s="651"/>
      <c r="O36" s="651"/>
      <c r="P36" s="651"/>
      <c r="Q36" s="651"/>
      <c r="R36" s="651"/>
      <c r="S36" s="651"/>
      <c r="T36" s="651"/>
      <c r="U36" s="651"/>
      <c r="V36" s="651"/>
      <c r="W36" s="651"/>
      <c r="X36" s="651"/>
      <c r="Y36" s="75"/>
      <c r="Z36" s="652">
        <f>MIN(Z34:AK35)</f>
        <v>4600</v>
      </c>
      <c r="AA36" s="653"/>
      <c r="AB36" s="653"/>
      <c r="AC36" s="653"/>
      <c r="AD36" s="653"/>
      <c r="AE36" s="653"/>
      <c r="AF36" s="653"/>
      <c r="AG36" s="653"/>
      <c r="AH36" s="653"/>
      <c r="AI36" s="653"/>
      <c r="AJ36" s="76"/>
      <c r="AK36" s="77"/>
      <c r="AL36" s="654"/>
      <c r="AM36" s="655"/>
      <c r="AN36" s="655"/>
      <c r="AO36" s="655"/>
      <c r="AP36" s="655"/>
      <c r="AQ36" s="655"/>
      <c r="AR36" s="655"/>
      <c r="AS36" s="655"/>
      <c r="AT36" s="656"/>
      <c r="AU36" s="61"/>
    </row>
    <row r="37" spans="2:47" ht="18" customHeight="1" thickTop="1" thickBot="1" x14ac:dyDescent="0.2">
      <c r="B37" s="58"/>
      <c r="C37" s="628"/>
      <c r="D37" s="657" t="s">
        <v>80</v>
      </c>
      <c r="E37" s="658"/>
      <c r="F37" s="658"/>
      <c r="G37" s="658"/>
      <c r="H37" s="658"/>
      <c r="I37" s="658"/>
      <c r="J37" s="658"/>
      <c r="K37" s="658"/>
      <c r="L37" s="658"/>
      <c r="M37" s="658"/>
      <c r="N37" s="658"/>
      <c r="O37" s="658"/>
      <c r="P37" s="658"/>
      <c r="Q37" s="658"/>
      <c r="R37" s="658"/>
      <c r="S37" s="658"/>
      <c r="T37" s="658"/>
      <c r="U37" s="658"/>
      <c r="V37" s="658"/>
      <c r="W37" s="658"/>
      <c r="X37" s="658"/>
      <c r="Y37" s="659"/>
      <c r="Z37" s="660">
        <f>Z36</f>
        <v>4600</v>
      </c>
      <c r="AA37" s="661"/>
      <c r="AB37" s="661"/>
      <c r="AC37" s="661"/>
      <c r="AD37" s="661"/>
      <c r="AE37" s="661"/>
      <c r="AF37" s="661"/>
      <c r="AG37" s="661"/>
      <c r="AH37" s="661"/>
      <c r="AI37" s="661"/>
      <c r="AJ37" s="78"/>
      <c r="AK37" s="79"/>
      <c r="AL37" s="662"/>
      <c r="AM37" s="663"/>
      <c r="AN37" s="663"/>
      <c r="AO37" s="663"/>
      <c r="AP37" s="663"/>
      <c r="AQ37" s="663"/>
      <c r="AR37" s="663"/>
      <c r="AS37" s="663"/>
      <c r="AT37" s="664"/>
      <c r="AU37" s="61"/>
    </row>
    <row r="38" spans="2:47" ht="14.25" thickBot="1" x14ac:dyDescent="0.2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61"/>
    </row>
    <row r="39" spans="2:47" ht="40.15" customHeight="1" thickBot="1" x14ac:dyDescent="0.2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41" t="s">
        <v>81</v>
      </c>
      <c r="Q39" s="642"/>
      <c r="R39" s="642"/>
      <c r="S39" s="642"/>
      <c r="T39" s="642"/>
      <c r="U39" s="642"/>
      <c r="V39" s="643"/>
      <c r="W39" s="644">
        <f>Z32-Z37</f>
        <v>46393</v>
      </c>
      <c r="X39" s="645"/>
      <c r="Y39" s="645"/>
      <c r="Z39" s="645"/>
      <c r="AA39" s="645"/>
      <c r="AB39" s="645"/>
      <c r="AC39" s="645"/>
      <c r="AD39" s="645"/>
      <c r="AE39" s="645"/>
      <c r="AF39" s="645"/>
      <c r="AG39" s="645"/>
      <c r="AH39" s="646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61"/>
    </row>
    <row r="40" spans="2:47" ht="14.25" thickBot="1" x14ac:dyDescent="0.2"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647"/>
      <c r="AM40" s="647"/>
      <c r="AN40" s="647"/>
      <c r="AO40" s="647"/>
      <c r="AP40" s="647"/>
      <c r="AQ40" s="647"/>
      <c r="AR40" s="647"/>
      <c r="AS40" s="647"/>
      <c r="AT40" s="647"/>
      <c r="AU40" s="648"/>
    </row>
    <row r="41" spans="2:47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</row>
    <row r="42" spans="2:47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596"/>
      <c r="AD42" s="596"/>
      <c r="AE42" s="596"/>
      <c r="AF42" s="596"/>
      <c r="AG42" s="516" t="s">
        <v>82</v>
      </c>
      <c r="AH42" s="516"/>
      <c r="AI42" s="516"/>
      <c r="AJ42" s="603"/>
      <c r="AK42" s="604"/>
      <c r="AL42" s="604"/>
      <c r="AM42" s="604"/>
      <c r="AN42" s="604"/>
      <c r="AO42" s="649"/>
      <c r="AP42" s="516" t="s">
        <v>83</v>
      </c>
      <c r="AQ42" s="516"/>
      <c r="AR42" s="516"/>
      <c r="AS42" s="82"/>
      <c r="AT42" s="82"/>
      <c r="AU42" s="82"/>
    </row>
    <row r="43" spans="2:47" x14ac:dyDescent="0.15">
      <c r="C43" s="82" t="s">
        <v>84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</row>
    <row r="44" spans="2:47" x14ac:dyDescent="0.15">
      <c r="C44" s="2" t="s">
        <v>85</v>
      </c>
    </row>
  </sheetData>
  <sheetProtection password="CCC0" sheet="1" formatCells="0" formatColumns="0" formatRows="0" selectLockedCells="1"/>
  <protectedRanges>
    <protectedRange sqref="W16:Y30" name="算定回数"/>
    <protectedRange sqref="F16:I30" name="請求サービスコード"/>
    <protectedRange sqref="Z4 AH4" name="サービス提供年月"/>
    <protectedRange sqref="Y7:AT9" name="事業所情報"/>
    <protectedRange sqref="M12 K5:T6" name="受給者基本情報"/>
    <protectedRange sqref="AJ42 AC42" name="ページ"/>
    <protectedRange sqref="K7:T10" name="受給者情報"/>
  </protectedRanges>
  <mergeCells count="170">
    <mergeCell ref="P39:V39"/>
    <mergeCell ref="W39:AH39"/>
    <mergeCell ref="AL40:AU40"/>
    <mergeCell ref="AC42:AF42"/>
    <mergeCell ref="AG42:AI42"/>
    <mergeCell ref="AJ42:AO42"/>
    <mergeCell ref="AP42:AR42"/>
    <mergeCell ref="D36:X36"/>
    <mergeCell ref="Z36:AI36"/>
    <mergeCell ref="AL36:AT36"/>
    <mergeCell ref="D37:Y37"/>
    <mergeCell ref="Z37:AI37"/>
    <mergeCell ref="AL37:AT37"/>
    <mergeCell ref="D34:Y34"/>
    <mergeCell ref="Z34:AI34"/>
    <mergeCell ref="AL34:AT34"/>
    <mergeCell ref="D35:Y35"/>
    <mergeCell ref="Z35:AK35"/>
    <mergeCell ref="AL35:AT35"/>
    <mergeCell ref="C31:C37"/>
    <mergeCell ref="D31:Y31"/>
    <mergeCell ref="Z31:AI31"/>
    <mergeCell ref="AL31:AT31"/>
    <mergeCell ref="D32:X32"/>
    <mergeCell ref="Z32:AK32"/>
    <mergeCell ref="AL32:AT32"/>
    <mergeCell ref="D33:Y33"/>
    <mergeCell ref="Z33:AI33"/>
    <mergeCell ref="AL33:AT33"/>
    <mergeCell ref="F30:I30"/>
    <mergeCell ref="J30:R30"/>
    <mergeCell ref="S30:V30"/>
    <mergeCell ref="W30:Y30"/>
    <mergeCell ref="Z30:AK30"/>
    <mergeCell ref="AL30:AT30"/>
    <mergeCell ref="F29:I29"/>
    <mergeCell ref="J29:R29"/>
    <mergeCell ref="S29:V29"/>
    <mergeCell ref="W29:X29"/>
    <mergeCell ref="Z29:AK29"/>
    <mergeCell ref="AL29:AT29"/>
    <mergeCell ref="F28:I28"/>
    <mergeCell ref="J28:R28"/>
    <mergeCell ref="S28:V28"/>
    <mergeCell ref="W28:X28"/>
    <mergeCell ref="Z28:AK28"/>
    <mergeCell ref="AL28:AT28"/>
    <mergeCell ref="F27:I27"/>
    <mergeCell ref="J27:R27"/>
    <mergeCell ref="S27:V27"/>
    <mergeCell ref="W27:X27"/>
    <mergeCell ref="Z27:AK27"/>
    <mergeCell ref="AL27:AT27"/>
    <mergeCell ref="F26:I26"/>
    <mergeCell ref="J26:R26"/>
    <mergeCell ref="S26:V26"/>
    <mergeCell ref="W26:Y26"/>
    <mergeCell ref="Z26:AK26"/>
    <mergeCell ref="AL26:AT26"/>
    <mergeCell ref="F25:I25"/>
    <mergeCell ref="J25:R25"/>
    <mergeCell ref="S25:V25"/>
    <mergeCell ref="W25:X25"/>
    <mergeCell ref="Z25:AK25"/>
    <mergeCell ref="AL25:AT25"/>
    <mergeCell ref="F24:I24"/>
    <mergeCell ref="J24:R24"/>
    <mergeCell ref="S24:V24"/>
    <mergeCell ref="W24:Y24"/>
    <mergeCell ref="Z24:AK24"/>
    <mergeCell ref="AL24:AT24"/>
    <mergeCell ref="F23:I23"/>
    <mergeCell ref="J23:R23"/>
    <mergeCell ref="S23:V23"/>
    <mergeCell ref="W23:Y23"/>
    <mergeCell ref="Z23:AK23"/>
    <mergeCell ref="AL23:AT23"/>
    <mergeCell ref="F22:I22"/>
    <mergeCell ref="J22:R22"/>
    <mergeCell ref="S22:V22"/>
    <mergeCell ref="W22:Y22"/>
    <mergeCell ref="Z22:AK22"/>
    <mergeCell ref="AL22:AT22"/>
    <mergeCell ref="F21:I21"/>
    <mergeCell ref="J21:R21"/>
    <mergeCell ref="S21:V21"/>
    <mergeCell ref="W21:Y21"/>
    <mergeCell ref="Z21:AK21"/>
    <mergeCell ref="AL21:AT21"/>
    <mergeCell ref="F20:I20"/>
    <mergeCell ref="J20:R20"/>
    <mergeCell ref="S20:V20"/>
    <mergeCell ref="W20:Y20"/>
    <mergeCell ref="Z20:AK20"/>
    <mergeCell ref="AL20:AT20"/>
    <mergeCell ref="F19:I19"/>
    <mergeCell ref="J19:R19"/>
    <mergeCell ref="S19:V19"/>
    <mergeCell ref="W19:Y19"/>
    <mergeCell ref="Z19:AK19"/>
    <mergeCell ref="AL19:AT19"/>
    <mergeCell ref="C15:C30"/>
    <mergeCell ref="D15:R15"/>
    <mergeCell ref="S15:V15"/>
    <mergeCell ref="W15:Y15"/>
    <mergeCell ref="Z15:AK15"/>
    <mergeCell ref="AL15:AT15"/>
    <mergeCell ref="F16:I16"/>
    <mergeCell ref="J16:R16"/>
    <mergeCell ref="S16:V16"/>
    <mergeCell ref="W16:Y16"/>
    <mergeCell ref="F18:I18"/>
    <mergeCell ref="J18:R18"/>
    <mergeCell ref="S18:V18"/>
    <mergeCell ref="W18:Y18"/>
    <mergeCell ref="Z18:AK18"/>
    <mergeCell ref="AL18:AT18"/>
    <mergeCell ref="Z16:AI16"/>
    <mergeCell ref="AL16:AT16"/>
    <mergeCell ref="F17:I17"/>
    <mergeCell ref="J17:R17"/>
    <mergeCell ref="S17:V17"/>
    <mergeCell ref="W17:Y17"/>
    <mergeCell ref="Z17:AK17"/>
    <mergeCell ref="AL17:AT17"/>
    <mergeCell ref="C9:J10"/>
    <mergeCell ref="K9:T10"/>
    <mergeCell ref="Y10:AD10"/>
    <mergeCell ref="AE10:AT10"/>
    <mergeCell ref="C12:L12"/>
    <mergeCell ref="M12:Q12"/>
    <mergeCell ref="R12:V12"/>
    <mergeCell ref="W12:Y12"/>
    <mergeCell ref="Z12:AH12"/>
    <mergeCell ref="AM7:AN7"/>
    <mergeCell ref="AO7:AP7"/>
    <mergeCell ref="AQ7:AR7"/>
    <mergeCell ref="AS7:AT7"/>
    <mergeCell ref="V8:X10"/>
    <mergeCell ref="Y8:AT9"/>
    <mergeCell ref="Y7:Z7"/>
    <mergeCell ref="AA7:AB7"/>
    <mergeCell ref="AC7:AD7"/>
    <mergeCell ref="AE7:AF7"/>
    <mergeCell ref="AG7:AH7"/>
    <mergeCell ref="AI7:AL7"/>
    <mergeCell ref="C7:J8"/>
    <mergeCell ref="K7:T8"/>
    <mergeCell ref="V7:X7"/>
    <mergeCell ref="K5:K6"/>
    <mergeCell ref="L5:L6"/>
    <mergeCell ref="M5:M6"/>
    <mergeCell ref="N5:N6"/>
    <mergeCell ref="O5:O6"/>
    <mergeCell ref="P5:P6"/>
    <mergeCell ref="AQ1:AU1"/>
    <mergeCell ref="AP2:AS2"/>
    <mergeCell ref="B3:AU3"/>
    <mergeCell ref="V4:W5"/>
    <mergeCell ref="X4:Y5"/>
    <mergeCell ref="Z4:AC5"/>
    <mergeCell ref="AD4:AG5"/>
    <mergeCell ref="AH4:AO5"/>
    <mergeCell ref="AP4:AT5"/>
    <mergeCell ref="C5:J6"/>
    <mergeCell ref="Q5:Q6"/>
    <mergeCell ref="R5:R6"/>
    <mergeCell ref="S5:S6"/>
    <mergeCell ref="T5:T6"/>
    <mergeCell ref="V6:W6"/>
  </mergeCells>
  <phoneticPr fontId="4"/>
  <dataValidations count="1">
    <dataValidation type="list" allowBlank="1" showInputMessage="1" showErrorMessage="1" sqref="AE10:AT10" xr:uid="{933A4230-D49A-4B47-ABD7-5F95A23C54F3}">
      <formula1>$AW$16:$AW$23</formula1>
    </dataValidation>
  </dataValidations>
  <pageMargins left="0.43307086614173229" right="0.19685039370078741" top="0.98425196850393704" bottom="0.98425196850393704" header="0.55118110236220474" footer="0.51181102362204722"/>
  <pageSetup paperSize="9" scale="96" orientation="portrait" r:id="rId1"/>
  <headerFooter alignWithMargins="0">
    <oddHeader>&amp;R令和８年度版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74BB-2662-43BF-B11E-8263CD0EF0B9}">
  <sheetPr>
    <tabColor rgb="FFFFFF99"/>
  </sheetPr>
  <dimension ref="A1:BA44"/>
  <sheetViews>
    <sheetView view="pageBreakPreview" zoomScaleNormal="100" zoomScaleSheetLayoutView="100" workbookViewId="0">
      <selection activeCell="Y8" sqref="Y8:AT9"/>
    </sheetView>
  </sheetViews>
  <sheetFormatPr defaultColWidth="9" defaultRowHeight="13.5" x14ac:dyDescent="0.15"/>
  <cols>
    <col min="1" max="1" width="1.375" style="2" customWidth="1"/>
    <col min="2" max="2" width="2.25" style="2" customWidth="1"/>
    <col min="3" max="3" width="3.125" style="2" customWidth="1"/>
    <col min="4" max="9" width="1.75" style="2" customWidth="1"/>
    <col min="10" max="20" width="2.625" style="2" customWidth="1"/>
    <col min="21" max="21" width="3.125" style="2" customWidth="1"/>
    <col min="22" max="23" width="3.25" style="2" customWidth="1"/>
    <col min="24" max="24" width="5.375" style="2" customWidth="1"/>
    <col min="25" max="25" width="0.125" style="2" hidden="1" customWidth="1"/>
    <col min="26" max="26" width="3.125" style="2" customWidth="1"/>
    <col min="27" max="34" width="1.625" style="2" customWidth="1"/>
    <col min="35" max="35" width="1.5" style="2" customWidth="1"/>
    <col min="36" max="37" width="1.625" style="2" hidden="1" customWidth="1"/>
    <col min="38" max="47" width="1.625" style="2" customWidth="1"/>
    <col min="48" max="48" width="3" style="2" customWidth="1"/>
    <col min="49" max="49" width="9" style="2"/>
    <col min="50" max="50" width="33.625" style="2" bestFit="1" customWidth="1"/>
    <col min="51" max="53" width="9" style="2"/>
    <col min="54" max="16384" width="9" style="50"/>
  </cols>
  <sheetData>
    <row r="1" spans="2:49" ht="18" customHeight="1" thickBot="1" x14ac:dyDescent="0.2">
      <c r="B1" s="53" t="s">
        <v>39</v>
      </c>
      <c r="AM1" s="54"/>
      <c r="AN1" s="54"/>
      <c r="AO1" s="54"/>
      <c r="AP1" s="54"/>
      <c r="AQ1" s="490"/>
      <c r="AR1" s="490"/>
      <c r="AS1" s="490"/>
      <c r="AT1" s="490"/>
      <c r="AU1" s="490"/>
    </row>
    <row r="2" spans="2:49" ht="7.5" customHeight="1" x14ac:dyDescent="0.15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315"/>
      <c r="AQ2" s="315"/>
      <c r="AR2" s="315"/>
      <c r="AS2" s="315"/>
      <c r="AT2" s="56"/>
      <c r="AU2" s="57"/>
    </row>
    <row r="3" spans="2:49" ht="26.25" customHeight="1" thickBot="1" x14ac:dyDescent="0.2">
      <c r="B3" s="491" t="s">
        <v>40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  <c r="AG3" s="492"/>
      <c r="AH3" s="492"/>
      <c r="AI3" s="492"/>
      <c r="AJ3" s="492"/>
      <c r="AK3" s="492"/>
      <c r="AL3" s="492"/>
      <c r="AM3" s="492"/>
      <c r="AN3" s="492"/>
      <c r="AO3" s="492"/>
      <c r="AP3" s="492"/>
      <c r="AQ3" s="492"/>
      <c r="AR3" s="492"/>
      <c r="AS3" s="492"/>
      <c r="AT3" s="492"/>
      <c r="AU3" s="493"/>
    </row>
    <row r="4" spans="2:49" ht="21.6" customHeight="1" thickBot="1" x14ac:dyDescent="0.2"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494"/>
      <c r="W4" s="494"/>
      <c r="X4" s="665" t="s">
        <v>2</v>
      </c>
      <c r="Y4" s="582"/>
      <c r="Z4" s="499">
        <v>8</v>
      </c>
      <c r="AA4" s="500"/>
      <c r="AB4" s="500"/>
      <c r="AC4" s="501"/>
      <c r="AD4" s="666" t="s">
        <v>3</v>
      </c>
      <c r="AE4" s="514"/>
      <c r="AF4" s="514"/>
      <c r="AG4" s="514"/>
      <c r="AH4" s="499">
        <v>4</v>
      </c>
      <c r="AI4" s="500"/>
      <c r="AJ4" s="500"/>
      <c r="AK4" s="500"/>
      <c r="AL4" s="500"/>
      <c r="AM4" s="500"/>
      <c r="AN4" s="500"/>
      <c r="AO4" s="501"/>
      <c r="AP4" s="514" t="s">
        <v>27</v>
      </c>
      <c r="AQ4" s="514"/>
      <c r="AR4" s="514"/>
      <c r="AS4" s="514"/>
      <c r="AT4" s="525"/>
      <c r="AU4" s="60"/>
    </row>
    <row r="5" spans="2:49" ht="21.6" customHeight="1" thickBot="1" x14ac:dyDescent="0.2">
      <c r="B5" s="58"/>
      <c r="C5" s="513" t="s">
        <v>41</v>
      </c>
      <c r="D5" s="514"/>
      <c r="E5" s="514"/>
      <c r="F5" s="514"/>
      <c r="G5" s="514"/>
      <c r="H5" s="514"/>
      <c r="I5" s="514"/>
      <c r="J5" s="514"/>
      <c r="K5" s="526">
        <v>8</v>
      </c>
      <c r="L5" s="517">
        <v>0</v>
      </c>
      <c r="M5" s="517">
        <v>0</v>
      </c>
      <c r="N5" s="517">
        <v>0</v>
      </c>
      <c r="O5" s="517">
        <v>0</v>
      </c>
      <c r="P5" s="517">
        <v>0</v>
      </c>
      <c r="Q5" s="517">
        <v>0</v>
      </c>
      <c r="R5" s="517">
        <v>0</v>
      </c>
      <c r="S5" s="517">
        <v>0</v>
      </c>
      <c r="T5" s="519">
        <v>0</v>
      </c>
      <c r="U5" s="59"/>
      <c r="V5" s="494"/>
      <c r="W5" s="494"/>
      <c r="X5" s="614"/>
      <c r="Y5" s="616"/>
      <c r="Z5" s="502"/>
      <c r="AA5" s="503"/>
      <c r="AB5" s="503"/>
      <c r="AC5" s="504"/>
      <c r="AD5" s="551"/>
      <c r="AE5" s="552"/>
      <c r="AF5" s="552"/>
      <c r="AG5" s="552"/>
      <c r="AH5" s="502"/>
      <c r="AI5" s="503"/>
      <c r="AJ5" s="503"/>
      <c r="AK5" s="503"/>
      <c r="AL5" s="503"/>
      <c r="AM5" s="503"/>
      <c r="AN5" s="503"/>
      <c r="AO5" s="504"/>
      <c r="AP5" s="552"/>
      <c r="AQ5" s="552"/>
      <c r="AR5" s="552"/>
      <c r="AS5" s="552"/>
      <c r="AT5" s="667"/>
      <c r="AU5" s="60"/>
    </row>
    <row r="6" spans="2:49" ht="8.25" customHeight="1" thickBot="1" x14ac:dyDescent="0.2">
      <c r="B6" s="58"/>
      <c r="C6" s="515"/>
      <c r="D6" s="516"/>
      <c r="E6" s="516"/>
      <c r="F6" s="516"/>
      <c r="G6" s="516"/>
      <c r="H6" s="516"/>
      <c r="I6" s="516"/>
      <c r="J6" s="516"/>
      <c r="K6" s="527"/>
      <c r="L6" s="518"/>
      <c r="M6" s="518"/>
      <c r="N6" s="518"/>
      <c r="O6" s="518"/>
      <c r="P6" s="518"/>
      <c r="Q6" s="518"/>
      <c r="R6" s="518"/>
      <c r="S6" s="518"/>
      <c r="T6" s="520"/>
      <c r="U6" s="59"/>
      <c r="V6" s="494"/>
      <c r="W6" s="494"/>
      <c r="X6" s="197"/>
      <c r="Y6" s="197"/>
      <c r="Z6" s="197"/>
      <c r="AA6" s="197"/>
      <c r="AB6" s="197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61"/>
    </row>
    <row r="7" spans="2:49" ht="28.9" customHeight="1" x14ac:dyDescent="0.15">
      <c r="B7" s="58"/>
      <c r="C7" s="521" t="s">
        <v>42</v>
      </c>
      <c r="D7" s="522"/>
      <c r="E7" s="522"/>
      <c r="F7" s="522"/>
      <c r="G7" s="522"/>
      <c r="H7" s="522"/>
      <c r="I7" s="522"/>
      <c r="J7" s="522"/>
      <c r="K7" s="523" t="s" ph="1">
        <v>657</v>
      </c>
      <c r="L7" s="523" ph="1"/>
      <c r="M7" s="523" ph="1"/>
      <c r="N7" s="523" ph="1"/>
      <c r="O7" s="523" ph="1"/>
      <c r="P7" s="523" ph="1"/>
      <c r="Q7" s="523" ph="1"/>
      <c r="R7" s="523" ph="1"/>
      <c r="S7" s="523" ph="1"/>
      <c r="T7" s="524" ph="1"/>
      <c r="U7" s="197"/>
      <c r="V7" s="513" t="s">
        <v>43</v>
      </c>
      <c r="W7" s="514"/>
      <c r="X7" s="525"/>
      <c r="Y7" s="529">
        <v>1</v>
      </c>
      <c r="Z7" s="531"/>
      <c r="AA7" s="531">
        <v>3</v>
      </c>
      <c r="AB7" s="531"/>
      <c r="AC7" s="531">
        <v>1</v>
      </c>
      <c r="AD7" s="531"/>
      <c r="AE7" s="531">
        <v>0</v>
      </c>
      <c r="AF7" s="531"/>
      <c r="AG7" s="531">
        <v>3</v>
      </c>
      <c r="AH7" s="531"/>
      <c r="AI7" s="528">
        <v>0</v>
      </c>
      <c r="AJ7" s="530"/>
      <c r="AK7" s="530"/>
      <c r="AL7" s="529"/>
      <c r="AM7" s="528">
        <v>0</v>
      </c>
      <c r="AN7" s="529"/>
      <c r="AO7" s="530">
        <v>0</v>
      </c>
      <c r="AP7" s="529"/>
      <c r="AQ7" s="531">
        <v>0</v>
      </c>
      <c r="AR7" s="531"/>
      <c r="AS7" s="531">
        <v>0</v>
      </c>
      <c r="AT7" s="532"/>
      <c r="AU7" s="61"/>
    </row>
    <row r="8" spans="2:49" ht="13.5" customHeight="1" x14ac:dyDescent="0.15">
      <c r="B8" s="58"/>
      <c r="C8" s="521"/>
      <c r="D8" s="522"/>
      <c r="E8" s="522"/>
      <c r="F8" s="522"/>
      <c r="G8" s="522"/>
      <c r="H8" s="522"/>
      <c r="I8" s="522"/>
      <c r="J8" s="522"/>
      <c r="K8" s="523" ph="1"/>
      <c r="L8" s="523" ph="1"/>
      <c r="M8" s="523" ph="1"/>
      <c r="N8" s="523" ph="1"/>
      <c r="O8" s="523" ph="1"/>
      <c r="P8" s="523" ph="1"/>
      <c r="Q8" s="523" ph="1"/>
      <c r="R8" s="523" ph="1"/>
      <c r="S8" s="523" ph="1"/>
      <c r="T8" s="524" ph="1"/>
      <c r="U8" s="197"/>
      <c r="V8" s="533" t="s">
        <v>44</v>
      </c>
      <c r="W8" s="534"/>
      <c r="X8" s="535"/>
      <c r="Y8" s="542" t="s">
        <v>656</v>
      </c>
      <c r="Z8" s="543"/>
      <c r="AA8" s="543"/>
      <c r="AB8" s="543"/>
      <c r="AC8" s="543"/>
      <c r="AD8" s="543"/>
      <c r="AE8" s="543"/>
      <c r="AF8" s="543"/>
      <c r="AG8" s="543"/>
      <c r="AH8" s="543"/>
      <c r="AI8" s="543"/>
      <c r="AJ8" s="543"/>
      <c r="AK8" s="543"/>
      <c r="AL8" s="543"/>
      <c r="AM8" s="543"/>
      <c r="AN8" s="543"/>
      <c r="AO8" s="543"/>
      <c r="AP8" s="543"/>
      <c r="AQ8" s="543"/>
      <c r="AR8" s="543"/>
      <c r="AS8" s="543"/>
      <c r="AT8" s="544"/>
      <c r="AU8" s="61"/>
    </row>
    <row r="9" spans="2:49" ht="27.6" customHeight="1" x14ac:dyDescent="0.15">
      <c r="B9" s="58"/>
      <c r="C9" s="521" t="s">
        <v>45</v>
      </c>
      <c r="D9" s="522"/>
      <c r="E9" s="522"/>
      <c r="F9" s="522"/>
      <c r="G9" s="522"/>
      <c r="H9" s="522"/>
      <c r="I9" s="522"/>
      <c r="J9" s="522"/>
      <c r="K9" s="547" t="s" ph="1">
        <v>658</v>
      </c>
      <c r="L9" s="547" ph="1"/>
      <c r="M9" s="547" ph="1"/>
      <c r="N9" s="547" ph="1"/>
      <c r="O9" s="547" ph="1"/>
      <c r="P9" s="547" ph="1"/>
      <c r="Q9" s="547" ph="1"/>
      <c r="R9" s="547" ph="1"/>
      <c r="S9" s="547" ph="1"/>
      <c r="T9" s="548" ph="1"/>
      <c r="U9" s="197"/>
      <c r="V9" s="536"/>
      <c r="W9" s="537"/>
      <c r="X9" s="538"/>
      <c r="Y9" s="542"/>
      <c r="Z9" s="543"/>
      <c r="AA9" s="543"/>
      <c r="AB9" s="543"/>
      <c r="AC9" s="543"/>
      <c r="AD9" s="543"/>
      <c r="AE9" s="543"/>
      <c r="AF9" s="543"/>
      <c r="AG9" s="543"/>
      <c r="AH9" s="543"/>
      <c r="AI9" s="543"/>
      <c r="AJ9" s="543"/>
      <c r="AK9" s="543"/>
      <c r="AL9" s="543"/>
      <c r="AM9" s="543"/>
      <c r="AN9" s="543"/>
      <c r="AO9" s="543"/>
      <c r="AP9" s="543"/>
      <c r="AQ9" s="543"/>
      <c r="AR9" s="543"/>
      <c r="AS9" s="543"/>
      <c r="AT9" s="544"/>
      <c r="AU9" s="61"/>
    </row>
    <row r="10" spans="2:49" ht="17.25" customHeight="1" thickBot="1" x14ac:dyDescent="0.2">
      <c r="B10" s="58"/>
      <c r="C10" s="545"/>
      <c r="D10" s="546"/>
      <c r="E10" s="546"/>
      <c r="F10" s="546"/>
      <c r="G10" s="546"/>
      <c r="H10" s="546"/>
      <c r="I10" s="546"/>
      <c r="J10" s="546"/>
      <c r="K10" s="549" ph="1"/>
      <c r="L10" s="549" ph="1"/>
      <c r="M10" s="549" ph="1"/>
      <c r="N10" s="549" ph="1"/>
      <c r="O10" s="549" ph="1"/>
      <c r="P10" s="549" ph="1"/>
      <c r="Q10" s="549" ph="1"/>
      <c r="R10" s="549" ph="1"/>
      <c r="S10" s="549" ph="1"/>
      <c r="T10" s="550" ph="1"/>
      <c r="U10" s="197"/>
      <c r="V10" s="539"/>
      <c r="W10" s="540"/>
      <c r="X10" s="541"/>
      <c r="Y10" s="551" t="s">
        <v>46</v>
      </c>
      <c r="Z10" s="552"/>
      <c r="AA10" s="552"/>
      <c r="AB10" s="552"/>
      <c r="AC10" s="552"/>
      <c r="AD10" s="552"/>
      <c r="AE10" s="553" t="s">
        <v>47</v>
      </c>
      <c r="AF10" s="553"/>
      <c r="AG10" s="553"/>
      <c r="AH10" s="553"/>
      <c r="AI10" s="553"/>
      <c r="AJ10" s="553"/>
      <c r="AK10" s="553"/>
      <c r="AL10" s="553"/>
      <c r="AM10" s="553"/>
      <c r="AN10" s="553"/>
      <c r="AO10" s="553"/>
      <c r="AP10" s="553"/>
      <c r="AQ10" s="553"/>
      <c r="AR10" s="553"/>
      <c r="AS10" s="553"/>
      <c r="AT10" s="554"/>
      <c r="AU10" s="60"/>
      <c r="AW10" s="3" t="s">
        <v>48</v>
      </c>
    </row>
    <row r="11" spans="2:49" ht="14.25" thickBot="1" x14ac:dyDescent="0.2">
      <c r="B11" s="58"/>
      <c r="C11" s="198"/>
      <c r="D11" s="198"/>
      <c r="E11" s="198"/>
      <c r="F11" s="198"/>
      <c r="G11" s="198"/>
      <c r="H11" s="198"/>
      <c r="I11" s="198"/>
      <c r="J11" s="198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8"/>
      <c r="W11" s="198"/>
      <c r="X11" s="198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60"/>
    </row>
    <row r="12" spans="2:49" ht="44.25" customHeight="1" thickBot="1" x14ac:dyDescent="0.2">
      <c r="B12" s="58"/>
      <c r="C12" s="555" t="s">
        <v>49</v>
      </c>
      <c r="D12" s="556"/>
      <c r="E12" s="556"/>
      <c r="F12" s="556"/>
      <c r="G12" s="556"/>
      <c r="H12" s="556"/>
      <c r="I12" s="556"/>
      <c r="J12" s="556"/>
      <c r="K12" s="556"/>
      <c r="L12" s="556"/>
      <c r="M12" s="557">
        <v>4600</v>
      </c>
      <c r="N12" s="558"/>
      <c r="O12" s="558"/>
      <c r="P12" s="558"/>
      <c r="Q12" s="559"/>
      <c r="R12" s="560" t="s">
        <v>50</v>
      </c>
      <c r="S12" s="561"/>
      <c r="T12" s="561"/>
      <c r="U12" s="561"/>
      <c r="V12" s="562"/>
      <c r="W12" s="563" t="s">
        <v>51</v>
      </c>
      <c r="X12" s="564"/>
      <c r="Y12" s="565"/>
      <c r="Z12" s="566" t="s">
        <v>52</v>
      </c>
      <c r="AA12" s="567"/>
      <c r="AB12" s="567"/>
      <c r="AC12" s="567"/>
      <c r="AD12" s="567"/>
      <c r="AE12" s="567"/>
      <c r="AF12" s="567"/>
      <c r="AG12" s="567"/>
      <c r="AH12" s="568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0"/>
    </row>
    <row r="13" spans="2:49" s="2" customFormat="1" ht="4.5" customHeight="1" thickBot="1" x14ac:dyDescent="0.2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1"/>
    </row>
    <row r="14" spans="2:49" s="2" customFormat="1" ht="30" customHeight="1" thickBot="1" x14ac:dyDescent="0.2">
      <c r="B14" s="58"/>
      <c r="C14" s="672" t="s">
        <v>86</v>
      </c>
      <c r="D14" s="673"/>
      <c r="E14" s="673"/>
      <c r="F14" s="673"/>
      <c r="G14" s="673"/>
      <c r="H14" s="673"/>
      <c r="I14" s="674"/>
      <c r="J14" s="672" t="s">
        <v>43</v>
      </c>
      <c r="K14" s="673"/>
      <c r="L14" s="673"/>
      <c r="M14" s="675"/>
      <c r="N14" s="270">
        <v>1</v>
      </c>
      <c r="O14" s="270">
        <v>3</v>
      </c>
      <c r="P14" s="270">
        <v>1</v>
      </c>
      <c r="Q14" s="270">
        <v>0</v>
      </c>
      <c r="R14" s="270">
        <v>3</v>
      </c>
      <c r="S14" s="270">
        <v>0</v>
      </c>
      <c r="T14" s="270">
        <v>0</v>
      </c>
      <c r="U14" s="270">
        <v>0</v>
      </c>
      <c r="V14" s="270">
        <v>0</v>
      </c>
      <c r="W14" s="271">
        <v>0</v>
      </c>
      <c r="X14" s="672" t="s">
        <v>87</v>
      </c>
      <c r="Y14" s="673"/>
      <c r="Z14" s="674"/>
      <c r="AA14" s="676">
        <v>3</v>
      </c>
      <c r="AB14" s="677"/>
      <c r="AC14" s="560" t="s">
        <v>88</v>
      </c>
      <c r="AD14" s="561"/>
      <c r="AE14" s="561"/>
      <c r="AF14" s="561"/>
      <c r="AG14" s="561"/>
      <c r="AH14" s="561"/>
      <c r="AI14" s="678"/>
      <c r="AJ14" s="83"/>
      <c r="AK14" s="83"/>
      <c r="AL14" s="557">
        <v>2000</v>
      </c>
      <c r="AM14" s="558"/>
      <c r="AN14" s="558"/>
      <c r="AO14" s="558"/>
      <c r="AP14" s="558"/>
      <c r="AQ14" s="558"/>
      <c r="AR14" s="558"/>
      <c r="AS14" s="558"/>
      <c r="AT14" s="559"/>
      <c r="AU14" s="61"/>
    </row>
    <row r="15" spans="2:49" s="2" customFormat="1" ht="22.9" customHeight="1" thickBot="1" x14ac:dyDescent="0.2">
      <c r="B15" s="58"/>
      <c r="C15" s="614" t="s">
        <v>89</v>
      </c>
      <c r="D15" s="615"/>
      <c r="E15" s="615"/>
      <c r="F15" s="615"/>
      <c r="G15" s="615"/>
      <c r="H15" s="615"/>
      <c r="I15" s="687"/>
      <c r="J15" s="688" t="s">
        <v>90</v>
      </c>
      <c r="K15" s="689"/>
      <c r="L15" s="689"/>
      <c r="M15" s="690"/>
      <c r="N15" s="691" t="s">
        <v>656</v>
      </c>
      <c r="O15" s="692"/>
      <c r="P15" s="692"/>
      <c r="Q15" s="692"/>
      <c r="R15" s="692"/>
      <c r="S15" s="692"/>
      <c r="T15" s="692"/>
      <c r="U15" s="692"/>
      <c r="V15" s="692"/>
      <c r="W15" s="692"/>
      <c r="X15" s="567"/>
      <c r="Y15" s="567"/>
      <c r="Z15" s="567"/>
      <c r="AA15" s="567"/>
      <c r="AB15" s="567"/>
      <c r="AC15" s="692"/>
      <c r="AD15" s="692"/>
      <c r="AE15" s="692"/>
      <c r="AF15" s="692"/>
      <c r="AG15" s="692"/>
      <c r="AH15" s="692"/>
      <c r="AI15" s="692"/>
      <c r="AJ15" s="692"/>
      <c r="AK15" s="692"/>
      <c r="AL15" s="692"/>
      <c r="AM15" s="692"/>
      <c r="AN15" s="692"/>
      <c r="AO15" s="692"/>
      <c r="AP15" s="692"/>
      <c r="AQ15" s="692"/>
      <c r="AR15" s="692"/>
      <c r="AS15" s="692"/>
      <c r="AT15" s="693"/>
      <c r="AU15" s="61"/>
    </row>
    <row r="16" spans="2:49" s="2" customFormat="1" ht="9" customHeight="1" thickBot="1" x14ac:dyDescent="0.2"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1"/>
    </row>
    <row r="17" spans="2:51" s="2" customFormat="1" ht="18" customHeight="1" thickBot="1" x14ac:dyDescent="0.2">
      <c r="B17" s="58"/>
      <c r="C17" s="569" t="s">
        <v>53</v>
      </c>
      <c r="D17" s="560" t="s">
        <v>54</v>
      </c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3"/>
      <c r="S17" s="574" t="s">
        <v>55</v>
      </c>
      <c r="T17" s="574"/>
      <c r="U17" s="574"/>
      <c r="V17" s="574"/>
      <c r="W17" s="574" t="s">
        <v>56</v>
      </c>
      <c r="X17" s="574"/>
      <c r="Y17" s="574"/>
      <c r="Z17" s="574" t="s">
        <v>57</v>
      </c>
      <c r="AA17" s="574"/>
      <c r="AB17" s="574"/>
      <c r="AC17" s="574"/>
      <c r="AD17" s="574"/>
      <c r="AE17" s="574"/>
      <c r="AF17" s="574"/>
      <c r="AG17" s="574"/>
      <c r="AH17" s="574"/>
      <c r="AI17" s="574"/>
      <c r="AJ17" s="574"/>
      <c r="AK17" s="574"/>
      <c r="AL17" s="574" t="s">
        <v>58</v>
      </c>
      <c r="AM17" s="574"/>
      <c r="AN17" s="574"/>
      <c r="AO17" s="574"/>
      <c r="AP17" s="574"/>
      <c r="AQ17" s="574"/>
      <c r="AR17" s="574"/>
      <c r="AS17" s="574"/>
      <c r="AT17" s="575"/>
      <c r="AU17" s="61"/>
    </row>
    <row r="18" spans="2:51" s="2" customFormat="1" ht="18" customHeight="1" x14ac:dyDescent="0.15">
      <c r="B18" s="58"/>
      <c r="C18" s="570"/>
      <c r="D18" s="62">
        <v>0</v>
      </c>
      <c r="E18" s="63">
        <v>2</v>
      </c>
      <c r="F18" s="576">
        <v>3111</v>
      </c>
      <c r="G18" s="577"/>
      <c r="H18" s="577"/>
      <c r="I18" s="578"/>
      <c r="J18" s="579" t="str">
        <f>IF(F18="","",VLOOKUP(F18,コード表!$A$3:$D$499,3,0))</f>
        <v>身体介護あり通学支援０．５</v>
      </c>
      <c r="K18" s="579"/>
      <c r="L18" s="579"/>
      <c r="M18" s="579"/>
      <c r="N18" s="579"/>
      <c r="O18" s="579"/>
      <c r="P18" s="579"/>
      <c r="Q18" s="579"/>
      <c r="R18" s="579"/>
      <c r="S18" s="580">
        <f>IF(F18="","",VLOOKUP(F18,コード表!$A$3:$D$499,2,0))</f>
        <v>330</v>
      </c>
      <c r="T18" s="581"/>
      <c r="U18" s="581"/>
      <c r="V18" s="582"/>
      <c r="W18" s="583">
        <v>9</v>
      </c>
      <c r="X18" s="583"/>
      <c r="Y18" s="583"/>
      <c r="Z18" s="590">
        <f>IF(F18="","",S18*W18)</f>
        <v>2970</v>
      </c>
      <c r="AA18" s="591"/>
      <c r="AB18" s="591"/>
      <c r="AC18" s="591"/>
      <c r="AD18" s="591"/>
      <c r="AE18" s="591"/>
      <c r="AF18" s="591"/>
      <c r="AG18" s="591"/>
      <c r="AH18" s="591"/>
      <c r="AI18" s="592"/>
      <c r="AJ18" s="284"/>
      <c r="AK18" s="284"/>
      <c r="AL18" s="583"/>
      <c r="AM18" s="583"/>
      <c r="AN18" s="583"/>
      <c r="AO18" s="583"/>
      <c r="AP18" s="583"/>
      <c r="AQ18" s="583"/>
      <c r="AR18" s="583"/>
      <c r="AS18" s="583"/>
      <c r="AT18" s="602"/>
      <c r="AU18" s="61"/>
      <c r="AW18" s="2" t="s">
        <v>47</v>
      </c>
      <c r="AX18" s="2" t="s">
        <v>59</v>
      </c>
      <c r="AY18" s="2">
        <f>ROUNDDOWN(Z31*11.2,0)</f>
        <v>50993</v>
      </c>
    </row>
    <row r="19" spans="2:51" s="2" customFormat="1" ht="18" customHeight="1" x14ac:dyDescent="0.15">
      <c r="B19" s="58"/>
      <c r="C19" s="570"/>
      <c r="D19" s="62">
        <v>0</v>
      </c>
      <c r="E19" s="63">
        <v>2</v>
      </c>
      <c r="F19" s="584">
        <v>1215</v>
      </c>
      <c r="G19" s="584"/>
      <c r="H19" s="584"/>
      <c r="I19" s="584"/>
      <c r="J19" s="585" t="str">
        <f>IF(F19="","",VLOOKUP(F19,コード表!$A$3:$D$499,3,0))</f>
        <v>身体介護あり夜間０．５</v>
      </c>
      <c r="K19" s="585"/>
      <c r="L19" s="585"/>
      <c r="M19" s="585"/>
      <c r="N19" s="585"/>
      <c r="O19" s="585"/>
      <c r="P19" s="585"/>
      <c r="Q19" s="585"/>
      <c r="R19" s="585"/>
      <c r="S19" s="516">
        <f>IF(F19="","",VLOOKUP(F19,コード表!$A$3:$D$499,2,0))</f>
        <v>412</v>
      </c>
      <c r="T19" s="516"/>
      <c r="U19" s="516"/>
      <c r="V19" s="516"/>
      <c r="W19" s="596">
        <v>1</v>
      </c>
      <c r="X19" s="596"/>
      <c r="Y19" s="596"/>
      <c r="Z19" s="587">
        <f>IF(F19="","",S19*W19)</f>
        <v>412</v>
      </c>
      <c r="AA19" s="587"/>
      <c r="AB19" s="587"/>
      <c r="AC19" s="587"/>
      <c r="AD19" s="587"/>
      <c r="AE19" s="587"/>
      <c r="AF19" s="587"/>
      <c r="AG19" s="587"/>
      <c r="AH19" s="587"/>
      <c r="AI19" s="587"/>
      <c r="AJ19" s="587"/>
      <c r="AK19" s="587"/>
      <c r="AL19" s="596"/>
      <c r="AM19" s="596"/>
      <c r="AN19" s="596"/>
      <c r="AO19" s="596"/>
      <c r="AP19" s="596"/>
      <c r="AQ19" s="596"/>
      <c r="AR19" s="596"/>
      <c r="AS19" s="596"/>
      <c r="AT19" s="599"/>
      <c r="AU19" s="61"/>
      <c r="AW19" s="2" t="s">
        <v>60</v>
      </c>
      <c r="AX19" s="2" t="s">
        <v>61</v>
      </c>
      <c r="AY19" s="2">
        <f>ROUNDDOWN(Z31*10.96,0)</f>
        <v>49900</v>
      </c>
    </row>
    <row r="20" spans="2:51" s="2" customFormat="1" ht="18" customHeight="1" x14ac:dyDescent="0.15">
      <c r="B20" s="58"/>
      <c r="C20" s="570"/>
      <c r="D20" s="62">
        <v>0</v>
      </c>
      <c r="E20" s="63">
        <v>2</v>
      </c>
      <c r="F20" s="584">
        <v>1423</v>
      </c>
      <c r="G20" s="584"/>
      <c r="H20" s="584"/>
      <c r="I20" s="584"/>
      <c r="J20" s="585" t="str">
        <f>IF(F20="","",VLOOKUP(F20,コード表!$A$3:$D$499,3,0))</f>
        <v>身体あり日中０．５・夜間０．５</v>
      </c>
      <c r="K20" s="585"/>
      <c r="L20" s="585"/>
      <c r="M20" s="585"/>
      <c r="N20" s="585"/>
      <c r="O20" s="585"/>
      <c r="P20" s="585"/>
      <c r="Q20" s="585"/>
      <c r="R20" s="585"/>
      <c r="S20" s="516">
        <f>IF(F20="","",VLOOKUP(F20,コード表!$A$3:$D$499,2,0))</f>
        <v>511</v>
      </c>
      <c r="T20" s="516"/>
      <c r="U20" s="516"/>
      <c r="V20" s="516"/>
      <c r="W20" s="586">
        <v>1</v>
      </c>
      <c r="X20" s="586"/>
      <c r="Y20" s="586"/>
      <c r="Z20" s="587">
        <f t="shared" ref="Z20:Z30" si="0">IF(F20="","",S20*W20)</f>
        <v>511</v>
      </c>
      <c r="AA20" s="587"/>
      <c r="AB20" s="587"/>
      <c r="AC20" s="587"/>
      <c r="AD20" s="587"/>
      <c r="AE20" s="587"/>
      <c r="AF20" s="587"/>
      <c r="AG20" s="587"/>
      <c r="AH20" s="587"/>
      <c r="AI20" s="587"/>
      <c r="AJ20" s="587"/>
      <c r="AK20" s="587"/>
      <c r="AL20" s="586"/>
      <c r="AM20" s="586"/>
      <c r="AN20" s="586"/>
      <c r="AO20" s="586"/>
      <c r="AP20" s="586"/>
      <c r="AQ20" s="586"/>
      <c r="AR20" s="586"/>
      <c r="AS20" s="586"/>
      <c r="AT20" s="668"/>
      <c r="AU20" s="61"/>
      <c r="AW20" s="2" t="s">
        <v>62</v>
      </c>
      <c r="AX20" s="2" t="s">
        <v>63</v>
      </c>
      <c r="AY20" s="2">
        <f>ROUNDDOWN(Z31*10.9,0)</f>
        <v>49627</v>
      </c>
    </row>
    <row r="21" spans="2:51" s="2" customFormat="1" ht="18" customHeight="1" x14ac:dyDescent="0.15">
      <c r="B21" s="58"/>
      <c r="C21" s="570"/>
      <c r="D21" s="62">
        <v>0</v>
      </c>
      <c r="E21" s="63">
        <v>2</v>
      </c>
      <c r="F21" s="584">
        <v>3112</v>
      </c>
      <c r="G21" s="584"/>
      <c r="H21" s="584"/>
      <c r="I21" s="584"/>
      <c r="J21" s="585" t="str">
        <f>IF(F21="","",VLOOKUP(F21,コード表!$A$3:$D$499,3,0))</f>
        <v>身体介護あり通学支援０．５・２人</v>
      </c>
      <c r="K21" s="585"/>
      <c r="L21" s="585"/>
      <c r="M21" s="585"/>
      <c r="N21" s="585"/>
      <c r="O21" s="585"/>
      <c r="P21" s="585"/>
      <c r="Q21" s="585"/>
      <c r="R21" s="585"/>
      <c r="S21" s="516">
        <f>IF(F21="","",VLOOKUP(F21,コード表!$A$3:$D$499,2,0))</f>
        <v>330</v>
      </c>
      <c r="T21" s="516"/>
      <c r="U21" s="516"/>
      <c r="V21" s="516"/>
      <c r="W21" s="596">
        <v>2</v>
      </c>
      <c r="X21" s="596"/>
      <c r="Y21" s="596"/>
      <c r="Z21" s="587">
        <f t="shared" si="0"/>
        <v>660</v>
      </c>
      <c r="AA21" s="587"/>
      <c r="AB21" s="587"/>
      <c r="AC21" s="587"/>
      <c r="AD21" s="587"/>
      <c r="AE21" s="587"/>
      <c r="AF21" s="587"/>
      <c r="AG21" s="587"/>
      <c r="AH21" s="587"/>
      <c r="AI21" s="587"/>
      <c r="AJ21" s="587"/>
      <c r="AK21" s="587"/>
      <c r="AL21" s="596"/>
      <c r="AM21" s="596"/>
      <c r="AN21" s="596"/>
      <c r="AO21" s="596"/>
      <c r="AP21" s="596"/>
      <c r="AQ21" s="596"/>
      <c r="AR21" s="596"/>
      <c r="AS21" s="596"/>
      <c r="AT21" s="599"/>
      <c r="AU21" s="61"/>
      <c r="AW21" s="2" t="s">
        <v>64</v>
      </c>
      <c r="AX21" s="2" t="s">
        <v>65</v>
      </c>
      <c r="AY21" s="2">
        <f>ROUNDDOWN(Z31*10.72,0)</f>
        <v>48808</v>
      </c>
    </row>
    <row r="22" spans="2:51" s="2" customFormat="1" ht="18" customHeight="1" x14ac:dyDescent="0.15">
      <c r="B22" s="58"/>
      <c r="C22" s="570"/>
      <c r="D22" s="62">
        <v>0</v>
      </c>
      <c r="E22" s="63">
        <v>2</v>
      </c>
      <c r="F22" s="584"/>
      <c r="G22" s="584"/>
      <c r="H22" s="584"/>
      <c r="I22" s="584"/>
      <c r="J22" s="585" t="str">
        <f>IF(F22="","",VLOOKUP(F22,コード表!$A$3:$D$499,3,0))</f>
        <v/>
      </c>
      <c r="K22" s="585"/>
      <c r="L22" s="585"/>
      <c r="M22" s="585"/>
      <c r="N22" s="585"/>
      <c r="O22" s="585"/>
      <c r="P22" s="585"/>
      <c r="Q22" s="585"/>
      <c r="R22" s="585"/>
      <c r="S22" s="516" t="str">
        <f>IF(F22="","",VLOOKUP(F22,コード表!$A$3:$D$499,2,0))</f>
        <v/>
      </c>
      <c r="T22" s="516"/>
      <c r="U22" s="516"/>
      <c r="V22" s="516"/>
      <c r="W22" s="596"/>
      <c r="X22" s="596"/>
      <c r="Y22" s="596"/>
      <c r="Z22" s="587" t="str">
        <f>IF(F22="","",S22*W22)</f>
        <v/>
      </c>
      <c r="AA22" s="587"/>
      <c r="AB22" s="587"/>
      <c r="AC22" s="587"/>
      <c r="AD22" s="587"/>
      <c r="AE22" s="587"/>
      <c r="AF22" s="587"/>
      <c r="AG22" s="587"/>
      <c r="AH22" s="587"/>
      <c r="AI22" s="587"/>
      <c r="AJ22" s="587"/>
      <c r="AK22" s="587"/>
      <c r="AL22" s="596"/>
      <c r="AM22" s="596"/>
      <c r="AN22" s="596"/>
      <c r="AO22" s="596"/>
      <c r="AP22" s="596"/>
      <c r="AQ22" s="596"/>
      <c r="AR22" s="596"/>
      <c r="AS22" s="596"/>
      <c r="AT22" s="599"/>
      <c r="AU22" s="61"/>
      <c r="AW22" s="2" t="s">
        <v>66</v>
      </c>
      <c r="AX22" s="2" t="s">
        <v>67</v>
      </c>
      <c r="AY22" s="2">
        <f>ROUNDDOWN(Z31*10.6,0)</f>
        <v>48261</v>
      </c>
    </row>
    <row r="23" spans="2:51" s="2" customFormat="1" ht="18" customHeight="1" x14ac:dyDescent="0.15">
      <c r="B23" s="58"/>
      <c r="C23" s="570"/>
      <c r="D23" s="62">
        <v>0</v>
      </c>
      <c r="E23" s="63">
        <v>2</v>
      </c>
      <c r="F23" s="584"/>
      <c r="G23" s="584"/>
      <c r="H23" s="584"/>
      <c r="I23" s="584"/>
      <c r="J23" s="585" t="str">
        <f>IF(F23="","",VLOOKUP(F23,コード表!$A$3:$D$499,3,0))</f>
        <v/>
      </c>
      <c r="K23" s="585"/>
      <c r="L23" s="585"/>
      <c r="M23" s="585"/>
      <c r="N23" s="585"/>
      <c r="O23" s="585"/>
      <c r="P23" s="585"/>
      <c r="Q23" s="585"/>
      <c r="R23" s="585"/>
      <c r="S23" s="516" t="str">
        <f>IF(F23="","",VLOOKUP(F23,コード表!$A$3:$D$499,2,0))</f>
        <v/>
      </c>
      <c r="T23" s="516"/>
      <c r="U23" s="516"/>
      <c r="V23" s="516"/>
      <c r="W23" s="596"/>
      <c r="X23" s="596"/>
      <c r="Y23" s="596"/>
      <c r="Z23" s="587" t="str">
        <f t="shared" si="0"/>
        <v/>
      </c>
      <c r="AA23" s="587"/>
      <c r="AB23" s="587"/>
      <c r="AC23" s="587"/>
      <c r="AD23" s="587"/>
      <c r="AE23" s="587"/>
      <c r="AF23" s="587"/>
      <c r="AG23" s="587"/>
      <c r="AH23" s="587"/>
      <c r="AI23" s="587"/>
      <c r="AJ23" s="587"/>
      <c r="AK23" s="587"/>
      <c r="AL23" s="596"/>
      <c r="AM23" s="596"/>
      <c r="AN23" s="596"/>
      <c r="AO23" s="596"/>
      <c r="AP23" s="596"/>
      <c r="AQ23" s="596"/>
      <c r="AR23" s="596"/>
      <c r="AS23" s="596"/>
      <c r="AT23" s="599"/>
      <c r="AU23" s="61"/>
      <c r="AW23" s="2" t="s">
        <v>68</v>
      </c>
      <c r="AX23" s="2" t="s">
        <v>69</v>
      </c>
      <c r="AY23" s="2">
        <f>ROUNDDOWN(Z31*10.36,0)</f>
        <v>47169</v>
      </c>
    </row>
    <row r="24" spans="2:51" s="2" customFormat="1" ht="18" customHeight="1" x14ac:dyDescent="0.15">
      <c r="B24" s="58"/>
      <c r="C24" s="570"/>
      <c r="D24" s="62">
        <v>0</v>
      </c>
      <c r="E24" s="63">
        <v>2</v>
      </c>
      <c r="F24" s="584"/>
      <c r="G24" s="584"/>
      <c r="H24" s="584"/>
      <c r="I24" s="584"/>
      <c r="J24" s="585" t="str">
        <f>IF(F24="","",VLOOKUP(F24,コード表!$A$3:$D$499,3,0))</f>
        <v/>
      </c>
      <c r="K24" s="585"/>
      <c r="L24" s="585"/>
      <c r="M24" s="585"/>
      <c r="N24" s="585"/>
      <c r="O24" s="585"/>
      <c r="P24" s="585"/>
      <c r="Q24" s="585"/>
      <c r="R24" s="585"/>
      <c r="S24" s="516" t="str">
        <f>IF(F24="","",VLOOKUP(F24,コード表!$A$3:$D$499,2,0))</f>
        <v/>
      </c>
      <c r="T24" s="516"/>
      <c r="U24" s="516"/>
      <c r="V24" s="516"/>
      <c r="W24" s="583"/>
      <c r="X24" s="583"/>
      <c r="Y24" s="583"/>
      <c r="Z24" s="587" t="str">
        <f t="shared" si="0"/>
        <v/>
      </c>
      <c r="AA24" s="587"/>
      <c r="AB24" s="587"/>
      <c r="AC24" s="587"/>
      <c r="AD24" s="587"/>
      <c r="AE24" s="587"/>
      <c r="AF24" s="587"/>
      <c r="AG24" s="587"/>
      <c r="AH24" s="587"/>
      <c r="AI24" s="587"/>
      <c r="AJ24" s="587"/>
      <c r="AK24" s="587"/>
      <c r="AL24" s="583"/>
      <c r="AM24" s="583"/>
      <c r="AN24" s="583"/>
      <c r="AO24" s="583"/>
      <c r="AP24" s="583"/>
      <c r="AQ24" s="583"/>
      <c r="AR24" s="583"/>
      <c r="AS24" s="583"/>
      <c r="AT24" s="602"/>
      <c r="AU24" s="61"/>
      <c r="AW24" s="2" t="s">
        <v>70</v>
      </c>
      <c r="AX24" s="2" t="s">
        <v>71</v>
      </c>
      <c r="AY24" s="2">
        <f>ROUNDDOWN(Z31*10.18,0)</f>
        <v>46349</v>
      </c>
    </row>
    <row r="25" spans="2:51" s="2" customFormat="1" ht="18" customHeight="1" x14ac:dyDescent="0.15">
      <c r="B25" s="58"/>
      <c r="C25" s="570"/>
      <c r="D25" s="62">
        <v>0</v>
      </c>
      <c r="E25" s="63">
        <v>2</v>
      </c>
      <c r="F25" s="584"/>
      <c r="G25" s="584"/>
      <c r="H25" s="584"/>
      <c r="I25" s="584"/>
      <c r="J25" s="585" t="str">
        <f>IF(F25="","",VLOOKUP(F25,コード表!$A$3:$D$499,3,0))</f>
        <v/>
      </c>
      <c r="K25" s="585"/>
      <c r="L25" s="585"/>
      <c r="M25" s="585"/>
      <c r="N25" s="585"/>
      <c r="O25" s="585"/>
      <c r="P25" s="585"/>
      <c r="Q25" s="585"/>
      <c r="R25" s="585"/>
      <c r="S25" s="516" t="str">
        <f>IF(F25="","",VLOOKUP(F25,コード表!$A$3:$D$499,2,0))</f>
        <v/>
      </c>
      <c r="T25" s="516"/>
      <c r="U25" s="516"/>
      <c r="V25" s="516"/>
      <c r="W25" s="596"/>
      <c r="X25" s="596"/>
      <c r="Y25" s="596"/>
      <c r="Z25" s="587" t="str">
        <f t="shared" si="0"/>
        <v/>
      </c>
      <c r="AA25" s="587"/>
      <c r="AB25" s="587"/>
      <c r="AC25" s="587"/>
      <c r="AD25" s="587"/>
      <c r="AE25" s="587"/>
      <c r="AF25" s="587"/>
      <c r="AG25" s="587"/>
      <c r="AH25" s="587"/>
      <c r="AI25" s="587"/>
      <c r="AJ25" s="587"/>
      <c r="AK25" s="587"/>
      <c r="AL25" s="596"/>
      <c r="AM25" s="596"/>
      <c r="AN25" s="596"/>
      <c r="AO25" s="596"/>
      <c r="AP25" s="596"/>
      <c r="AQ25" s="596"/>
      <c r="AR25" s="596"/>
      <c r="AS25" s="596"/>
      <c r="AT25" s="599"/>
      <c r="AU25" s="61"/>
      <c r="AW25" s="2" t="s">
        <v>72</v>
      </c>
      <c r="AX25" s="2" t="s">
        <v>73</v>
      </c>
      <c r="AY25" s="2">
        <f>ROUNDDOWN(Z31*10,0)</f>
        <v>45530</v>
      </c>
    </row>
    <row r="26" spans="2:51" s="2" customFormat="1" ht="18" customHeight="1" x14ac:dyDescent="0.15">
      <c r="B26" s="58"/>
      <c r="C26" s="570"/>
      <c r="D26" s="62">
        <v>0</v>
      </c>
      <c r="E26" s="63">
        <v>2</v>
      </c>
      <c r="F26" s="584"/>
      <c r="G26" s="584"/>
      <c r="H26" s="584"/>
      <c r="I26" s="584"/>
      <c r="J26" s="585" t="str">
        <f>IF(F26="","",VLOOKUP(F26,コード表!$A$3:$D$499,3,0))</f>
        <v/>
      </c>
      <c r="K26" s="585"/>
      <c r="L26" s="585"/>
      <c r="M26" s="585"/>
      <c r="N26" s="585"/>
      <c r="O26" s="585"/>
      <c r="P26" s="585"/>
      <c r="Q26" s="585"/>
      <c r="R26" s="585"/>
      <c r="S26" s="516" t="str">
        <f>IF(F26="","",VLOOKUP(F26,コード表!$A$3:$D$499,2,0))</f>
        <v/>
      </c>
      <c r="T26" s="516"/>
      <c r="U26" s="516"/>
      <c r="V26" s="516"/>
      <c r="W26" s="596"/>
      <c r="X26" s="596"/>
      <c r="Y26" s="596"/>
      <c r="Z26" s="587" t="str">
        <f t="shared" si="0"/>
        <v/>
      </c>
      <c r="AA26" s="587"/>
      <c r="AB26" s="587"/>
      <c r="AC26" s="587"/>
      <c r="AD26" s="587"/>
      <c r="AE26" s="587"/>
      <c r="AF26" s="587"/>
      <c r="AG26" s="587"/>
      <c r="AH26" s="587"/>
      <c r="AI26" s="587"/>
      <c r="AJ26" s="587"/>
      <c r="AK26" s="587"/>
      <c r="AL26" s="596"/>
      <c r="AM26" s="596"/>
      <c r="AN26" s="596"/>
      <c r="AO26" s="596"/>
      <c r="AP26" s="596"/>
      <c r="AQ26" s="596"/>
      <c r="AR26" s="596"/>
      <c r="AS26" s="596"/>
      <c r="AT26" s="599"/>
      <c r="AU26" s="61"/>
    </row>
    <row r="27" spans="2:51" s="2" customFormat="1" ht="18" customHeight="1" x14ac:dyDescent="0.15">
      <c r="B27" s="58"/>
      <c r="C27" s="570"/>
      <c r="D27" s="62">
        <v>0</v>
      </c>
      <c r="E27" s="63">
        <v>2</v>
      </c>
      <c r="F27" s="584"/>
      <c r="G27" s="584"/>
      <c r="H27" s="584"/>
      <c r="I27" s="584"/>
      <c r="J27" s="585" t="str">
        <f>IF(F27="","",VLOOKUP(F27,コード表!$A$3:$D$499,3,0))</f>
        <v/>
      </c>
      <c r="K27" s="585"/>
      <c r="L27" s="585"/>
      <c r="M27" s="585"/>
      <c r="N27" s="585"/>
      <c r="O27" s="585"/>
      <c r="P27" s="585"/>
      <c r="Q27" s="585"/>
      <c r="R27" s="585"/>
      <c r="S27" s="516" t="str">
        <f>IF(F27="","",VLOOKUP(F27,コード表!$A$3:$D$499,2,0))</f>
        <v/>
      </c>
      <c r="T27" s="516"/>
      <c r="U27" s="516"/>
      <c r="V27" s="516"/>
      <c r="W27" s="596"/>
      <c r="X27" s="596"/>
      <c r="Y27" s="64"/>
      <c r="Z27" s="587" t="str">
        <f t="shared" si="0"/>
        <v/>
      </c>
      <c r="AA27" s="587"/>
      <c r="AB27" s="587"/>
      <c r="AC27" s="587"/>
      <c r="AD27" s="587"/>
      <c r="AE27" s="587"/>
      <c r="AF27" s="587"/>
      <c r="AG27" s="587"/>
      <c r="AH27" s="587"/>
      <c r="AI27" s="587"/>
      <c r="AJ27" s="587"/>
      <c r="AK27" s="587"/>
      <c r="AL27" s="596"/>
      <c r="AM27" s="596"/>
      <c r="AN27" s="596"/>
      <c r="AO27" s="596"/>
      <c r="AP27" s="596"/>
      <c r="AQ27" s="596"/>
      <c r="AR27" s="596"/>
      <c r="AS27" s="596"/>
      <c r="AT27" s="599"/>
      <c r="AU27" s="61"/>
    </row>
    <row r="28" spans="2:51" s="2" customFormat="1" ht="18" customHeight="1" x14ac:dyDescent="0.15">
      <c r="B28" s="58"/>
      <c r="C28" s="570"/>
      <c r="D28" s="65">
        <v>0</v>
      </c>
      <c r="E28" s="66">
        <v>2</v>
      </c>
      <c r="F28" s="584"/>
      <c r="G28" s="584"/>
      <c r="H28" s="584"/>
      <c r="I28" s="584"/>
      <c r="J28" s="585" t="str">
        <f>IF(F28="","",VLOOKUP(F28,コード表!$A$3:$D$499,3,0))</f>
        <v/>
      </c>
      <c r="K28" s="585"/>
      <c r="L28" s="585"/>
      <c r="M28" s="585"/>
      <c r="N28" s="585"/>
      <c r="O28" s="585"/>
      <c r="P28" s="585"/>
      <c r="Q28" s="585"/>
      <c r="R28" s="585"/>
      <c r="S28" s="516" t="str">
        <f>IF(F28="","",VLOOKUP(F28,コード表!$A$3:$D$499,2,0))</f>
        <v/>
      </c>
      <c r="T28" s="516"/>
      <c r="U28" s="516"/>
      <c r="V28" s="516"/>
      <c r="W28" s="596"/>
      <c r="X28" s="596"/>
      <c r="Y28" s="596"/>
      <c r="Z28" s="587" t="str">
        <f>IF(F28="","",S28*W28)</f>
        <v/>
      </c>
      <c r="AA28" s="587"/>
      <c r="AB28" s="587"/>
      <c r="AC28" s="587"/>
      <c r="AD28" s="587"/>
      <c r="AE28" s="587"/>
      <c r="AF28" s="587"/>
      <c r="AG28" s="587"/>
      <c r="AH28" s="587"/>
      <c r="AI28" s="587"/>
      <c r="AJ28" s="587"/>
      <c r="AK28" s="587"/>
      <c r="AL28" s="596"/>
      <c r="AM28" s="596"/>
      <c r="AN28" s="596"/>
      <c r="AO28" s="596"/>
      <c r="AP28" s="596"/>
      <c r="AQ28" s="596"/>
      <c r="AR28" s="596"/>
      <c r="AS28" s="596"/>
      <c r="AT28" s="599"/>
      <c r="AU28" s="61"/>
    </row>
    <row r="29" spans="2:51" s="2" customFormat="1" ht="18" customHeight="1" x14ac:dyDescent="0.15">
      <c r="B29" s="58"/>
      <c r="C29" s="570"/>
      <c r="D29" s="67">
        <v>0</v>
      </c>
      <c r="E29" s="68">
        <v>2</v>
      </c>
      <c r="F29" s="584"/>
      <c r="G29" s="584"/>
      <c r="H29" s="584"/>
      <c r="I29" s="584"/>
      <c r="J29" s="585" t="str">
        <f>IF(F29="","",VLOOKUP(F29,コード表!$A$3:$D$499,3,0))</f>
        <v/>
      </c>
      <c r="K29" s="585"/>
      <c r="L29" s="585"/>
      <c r="M29" s="585"/>
      <c r="N29" s="585"/>
      <c r="O29" s="585"/>
      <c r="P29" s="585"/>
      <c r="Q29" s="585"/>
      <c r="R29" s="585"/>
      <c r="S29" s="516" t="str">
        <f>IF(F29="","",VLOOKUP(F29,コード表!$A$3:$D$499,2,0))</f>
        <v/>
      </c>
      <c r="T29" s="516"/>
      <c r="U29" s="516"/>
      <c r="V29" s="516"/>
      <c r="W29" s="596"/>
      <c r="X29" s="596"/>
      <c r="Y29" s="229"/>
      <c r="Z29" s="587" t="str">
        <f t="shared" si="0"/>
        <v/>
      </c>
      <c r="AA29" s="587"/>
      <c r="AB29" s="587"/>
      <c r="AC29" s="587"/>
      <c r="AD29" s="587"/>
      <c r="AE29" s="587"/>
      <c r="AF29" s="587"/>
      <c r="AG29" s="587"/>
      <c r="AH29" s="587"/>
      <c r="AI29" s="587"/>
      <c r="AJ29" s="587"/>
      <c r="AK29" s="587"/>
      <c r="AL29" s="603"/>
      <c r="AM29" s="604"/>
      <c r="AN29" s="604"/>
      <c r="AO29" s="604"/>
      <c r="AP29" s="604"/>
      <c r="AQ29" s="604"/>
      <c r="AR29" s="604"/>
      <c r="AS29" s="604"/>
      <c r="AT29" s="605"/>
      <c r="AU29" s="61"/>
    </row>
    <row r="30" spans="2:51" s="2" customFormat="1" ht="18" customHeight="1" thickBot="1" x14ac:dyDescent="0.2">
      <c r="B30" s="58"/>
      <c r="C30" s="571"/>
      <c r="D30" s="243">
        <v>0</v>
      </c>
      <c r="E30" s="244">
        <v>2</v>
      </c>
      <c r="F30" s="679"/>
      <c r="G30" s="680"/>
      <c r="H30" s="680"/>
      <c r="I30" s="681"/>
      <c r="J30" s="682" t="str">
        <f>IF(F30="","",VLOOKUP(F30,コード表!$A$3:$D$499,3,0))</f>
        <v/>
      </c>
      <c r="K30" s="682"/>
      <c r="L30" s="682"/>
      <c r="M30" s="682"/>
      <c r="N30" s="682"/>
      <c r="O30" s="682"/>
      <c r="P30" s="682"/>
      <c r="Q30" s="682"/>
      <c r="R30" s="682"/>
      <c r="S30" s="683" t="str">
        <f>IF(F30="","",VLOOKUP(F30,コード表!$A$3:$D$499,2,0))</f>
        <v/>
      </c>
      <c r="T30" s="615"/>
      <c r="U30" s="615"/>
      <c r="V30" s="616"/>
      <c r="W30" s="612"/>
      <c r="X30" s="612"/>
      <c r="Y30" s="245"/>
      <c r="Z30" s="611" t="str">
        <f t="shared" si="0"/>
        <v/>
      </c>
      <c r="AA30" s="611"/>
      <c r="AB30" s="611"/>
      <c r="AC30" s="611"/>
      <c r="AD30" s="611"/>
      <c r="AE30" s="611"/>
      <c r="AF30" s="611"/>
      <c r="AG30" s="611"/>
      <c r="AH30" s="611"/>
      <c r="AI30" s="611"/>
      <c r="AJ30" s="611"/>
      <c r="AK30" s="611"/>
      <c r="AL30" s="684"/>
      <c r="AM30" s="685"/>
      <c r="AN30" s="685"/>
      <c r="AO30" s="685"/>
      <c r="AP30" s="685"/>
      <c r="AQ30" s="685"/>
      <c r="AR30" s="685"/>
      <c r="AS30" s="685"/>
      <c r="AT30" s="686"/>
      <c r="AU30" s="61"/>
    </row>
    <row r="31" spans="2:51" s="2" customFormat="1" ht="20.100000000000001" customHeight="1" x14ac:dyDescent="0.15">
      <c r="B31" s="58"/>
      <c r="C31" s="627" t="s">
        <v>74</v>
      </c>
      <c r="D31" s="629" t="s">
        <v>75</v>
      </c>
      <c r="E31" s="630"/>
      <c r="F31" s="630"/>
      <c r="G31" s="630"/>
      <c r="H31" s="630"/>
      <c r="I31" s="630"/>
      <c r="J31" s="630"/>
      <c r="K31" s="630"/>
      <c r="L31" s="630"/>
      <c r="M31" s="630"/>
      <c r="N31" s="630"/>
      <c r="O31" s="630"/>
      <c r="P31" s="630"/>
      <c r="Q31" s="630"/>
      <c r="R31" s="630"/>
      <c r="S31" s="630"/>
      <c r="T31" s="630"/>
      <c r="U31" s="630"/>
      <c r="V31" s="630"/>
      <c r="W31" s="630"/>
      <c r="X31" s="630"/>
      <c r="Y31" s="630"/>
      <c r="Z31" s="631">
        <f>SUM(Z18:Z30)</f>
        <v>4553</v>
      </c>
      <c r="AA31" s="632"/>
      <c r="AB31" s="632"/>
      <c r="AC31" s="632"/>
      <c r="AD31" s="632"/>
      <c r="AE31" s="632"/>
      <c r="AF31" s="632"/>
      <c r="AG31" s="632"/>
      <c r="AH31" s="632"/>
      <c r="AI31" s="632"/>
      <c r="AJ31" s="200"/>
      <c r="AK31" s="71"/>
      <c r="AL31" s="630"/>
      <c r="AM31" s="630"/>
      <c r="AN31" s="630"/>
      <c r="AO31" s="630"/>
      <c r="AP31" s="630"/>
      <c r="AQ31" s="630"/>
      <c r="AR31" s="630"/>
      <c r="AS31" s="630"/>
      <c r="AT31" s="633"/>
      <c r="AU31" s="61"/>
    </row>
    <row r="32" spans="2:51" s="2" customFormat="1" ht="20.100000000000001" customHeight="1" thickBot="1" x14ac:dyDescent="0.2">
      <c r="B32" s="58"/>
      <c r="C32" s="627"/>
      <c r="D32" s="634" t="str">
        <f>VLOOKUP(AE10,AW18:AY25,2,FALSE)</f>
        <v>総費用額（②×１１．２０）　③</v>
      </c>
      <c r="E32" s="635"/>
      <c r="F32" s="635"/>
      <c r="G32" s="635"/>
      <c r="H32" s="635"/>
      <c r="I32" s="635"/>
      <c r="J32" s="635"/>
      <c r="K32" s="635"/>
      <c r="L32" s="635"/>
      <c r="M32" s="635"/>
      <c r="N32" s="635"/>
      <c r="O32" s="635"/>
      <c r="P32" s="635"/>
      <c r="Q32" s="635"/>
      <c r="R32" s="635"/>
      <c r="S32" s="635"/>
      <c r="T32" s="635"/>
      <c r="U32" s="635"/>
      <c r="V32" s="635"/>
      <c r="W32" s="635"/>
      <c r="X32" s="551"/>
      <c r="Y32" s="72"/>
      <c r="Z32" s="636">
        <f>VLOOKUP(AE10,AW18:AY25,3,FALSE)</f>
        <v>50993</v>
      </c>
      <c r="AA32" s="636"/>
      <c r="AB32" s="636"/>
      <c r="AC32" s="636"/>
      <c r="AD32" s="636"/>
      <c r="AE32" s="636"/>
      <c r="AF32" s="636"/>
      <c r="AG32" s="636"/>
      <c r="AH32" s="636"/>
      <c r="AI32" s="636"/>
      <c r="AJ32" s="636"/>
      <c r="AK32" s="637"/>
      <c r="AL32" s="638"/>
      <c r="AM32" s="635"/>
      <c r="AN32" s="635"/>
      <c r="AO32" s="635"/>
      <c r="AP32" s="635"/>
      <c r="AQ32" s="635"/>
      <c r="AR32" s="635"/>
      <c r="AS32" s="635"/>
      <c r="AT32" s="639"/>
      <c r="AU32" s="61"/>
    </row>
    <row r="33" spans="2:47" s="2" customFormat="1" ht="20.100000000000001" customHeight="1" thickBot="1" x14ac:dyDescent="0.2">
      <c r="B33" s="58"/>
      <c r="C33" s="627"/>
      <c r="D33" s="629" t="s">
        <v>76</v>
      </c>
      <c r="E33" s="630"/>
      <c r="F33" s="630"/>
      <c r="G33" s="630"/>
      <c r="H33" s="630"/>
      <c r="I33" s="630"/>
      <c r="J33" s="630"/>
      <c r="K33" s="630"/>
      <c r="L33" s="630"/>
      <c r="M33" s="630"/>
      <c r="N33" s="630"/>
      <c r="O33" s="630"/>
      <c r="P33" s="630"/>
      <c r="Q33" s="630"/>
      <c r="R33" s="630"/>
      <c r="S33" s="630"/>
      <c r="T33" s="630"/>
      <c r="U33" s="630"/>
      <c r="V33" s="630"/>
      <c r="W33" s="630"/>
      <c r="X33" s="630"/>
      <c r="Y33" s="640"/>
      <c r="Z33" s="631">
        <f>ROUNDDOWN(Z32*0.9,0)</f>
        <v>45893</v>
      </c>
      <c r="AA33" s="632"/>
      <c r="AB33" s="632"/>
      <c r="AC33" s="632"/>
      <c r="AD33" s="632"/>
      <c r="AE33" s="632"/>
      <c r="AF33" s="632"/>
      <c r="AG33" s="632"/>
      <c r="AH33" s="632"/>
      <c r="AI33" s="632"/>
      <c r="AJ33" s="199"/>
      <c r="AK33" s="73"/>
      <c r="AL33" s="630"/>
      <c r="AM33" s="630"/>
      <c r="AN33" s="630"/>
      <c r="AO33" s="630"/>
      <c r="AP33" s="630"/>
      <c r="AQ33" s="630"/>
      <c r="AR33" s="630"/>
      <c r="AS33" s="630"/>
      <c r="AT33" s="633"/>
      <c r="AU33" s="61"/>
    </row>
    <row r="34" spans="2:47" s="2" customFormat="1" ht="20.100000000000001" customHeight="1" thickBot="1" x14ac:dyDescent="0.2">
      <c r="B34" s="58"/>
      <c r="C34" s="627"/>
      <c r="D34" s="614" t="s">
        <v>77</v>
      </c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6"/>
      <c r="Z34" s="617">
        <f>Z32-Z33</f>
        <v>5100</v>
      </c>
      <c r="AA34" s="618"/>
      <c r="AB34" s="618"/>
      <c r="AC34" s="618"/>
      <c r="AD34" s="618"/>
      <c r="AE34" s="618"/>
      <c r="AF34" s="618"/>
      <c r="AG34" s="618"/>
      <c r="AH34" s="618"/>
      <c r="AI34" s="618"/>
      <c r="AJ34" s="74"/>
      <c r="AK34" s="74"/>
      <c r="AL34" s="619"/>
      <c r="AM34" s="619"/>
      <c r="AN34" s="619"/>
      <c r="AO34" s="619"/>
      <c r="AP34" s="619"/>
      <c r="AQ34" s="619"/>
      <c r="AR34" s="619"/>
      <c r="AS34" s="619"/>
      <c r="AT34" s="620"/>
      <c r="AU34" s="61"/>
    </row>
    <row r="35" spans="2:47" s="2" customFormat="1" ht="20.100000000000001" customHeight="1" x14ac:dyDescent="0.15">
      <c r="B35" s="58"/>
      <c r="C35" s="627"/>
      <c r="D35" s="621" t="s">
        <v>78</v>
      </c>
      <c r="E35" s="622"/>
      <c r="F35" s="622"/>
      <c r="G35" s="622"/>
      <c r="H35" s="622"/>
      <c r="I35" s="622"/>
      <c r="J35" s="622"/>
      <c r="K35" s="622"/>
      <c r="L35" s="622"/>
      <c r="M35" s="622"/>
      <c r="N35" s="622"/>
      <c r="O35" s="622"/>
      <c r="P35" s="622"/>
      <c r="Q35" s="622"/>
      <c r="R35" s="622"/>
      <c r="S35" s="622"/>
      <c r="T35" s="622"/>
      <c r="U35" s="622"/>
      <c r="V35" s="622"/>
      <c r="W35" s="622"/>
      <c r="X35" s="622"/>
      <c r="Y35" s="623"/>
      <c r="Z35" s="624">
        <f>IF(OR(M12=37200,M12=9300,M12=4600),M12,0)</f>
        <v>4600</v>
      </c>
      <c r="AA35" s="625"/>
      <c r="AB35" s="625"/>
      <c r="AC35" s="625"/>
      <c r="AD35" s="625"/>
      <c r="AE35" s="625"/>
      <c r="AF35" s="625"/>
      <c r="AG35" s="625"/>
      <c r="AH35" s="625"/>
      <c r="AI35" s="625"/>
      <c r="AJ35" s="625"/>
      <c r="AK35" s="626"/>
      <c r="AL35" s="514"/>
      <c r="AM35" s="514"/>
      <c r="AN35" s="514"/>
      <c r="AO35" s="514"/>
      <c r="AP35" s="514"/>
      <c r="AQ35" s="514"/>
      <c r="AR35" s="514"/>
      <c r="AS35" s="514"/>
      <c r="AT35" s="525"/>
      <c r="AU35" s="61"/>
    </row>
    <row r="36" spans="2:47" s="2" customFormat="1" ht="20.100000000000001" customHeight="1" x14ac:dyDescent="0.15">
      <c r="B36" s="58"/>
      <c r="C36" s="627"/>
      <c r="D36" s="650" t="s">
        <v>79</v>
      </c>
      <c r="E36" s="651"/>
      <c r="F36" s="651"/>
      <c r="G36" s="651"/>
      <c r="H36" s="651"/>
      <c r="I36" s="651"/>
      <c r="J36" s="651"/>
      <c r="K36" s="651"/>
      <c r="L36" s="651"/>
      <c r="M36" s="651"/>
      <c r="N36" s="651"/>
      <c r="O36" s="651"/>
      <c r="P36" s="651"/>
      <c r="Q36" s="651"/>
      <c r="R36" s="651"/>
      <c r="S36" s="651"/>
      <c r="T36" s="651"/>
      <c r="U36" s="651"/>
      <c r="V36" s="651"/>
      <c r="W36" s="651"/>
      <c r="X36" s="651"/>
      <c r="Y36" s="75"/>
      <c r="Z36" s="652">
        <f>MIN(Z34:AK35)</f>
        <v>4600</v>
      </c>
      <c r="AA36" s="653"/>
      <c r="AB36" s="653"/>
      <c r="AC36" s="653"/>
      <c r="AD36" s="653"/>
      <c r="AE36" s="653"/>
      <c r="AF36" s="653"/>
      <c r="AG36" s="653"/>
      <c r="AH36" s="653"/>
      <c r="AI36" s="653"/>
      <c r="AJ36" s="76"/>
      <c r="AK36" s="77"/>
      <c r="AL36" s="654"/>
      <c r="AM36" s="655"/>
      <c r="AN36" s="655"/>
      <c r="AO36" s="655"/>
      <c r="AP36" s="655"/>
      <c r="AQ36" s="655"/>
      <c r="AR36" s="655"/>
      <c r="AS36" s="655"/>
      <c r="AT36" s="656"/>
      <c r="AU36" s="61"/>
    </row>
    <row r="37" spans="2:47" s="2" customFormat="1" ht="20.100000000000001" customHeight="1" thickBot="1" x14ac:dyDescent="0.2">
      <c r="B37" s="58"/>
      <c r="C37" s="627"/>
      <c r="D37" s="694" t="s">
        <v>91</v>
      </c>
      <c r="E37" s="695"/>
      <c r="F37" s="695"/>
      <c r="G37" s="695"/>
      <c r="H37" s="695"/>
      <c r="I37" s="695"/>
      <c r="J37" s="695"/>
      <c r="K37" s="695"/>
      <c r="L37" s="695"/>
      <c r="M37" s="695"/>
      <c r="N37" s="695"/>
      <c r="O37" s="695"/>
      <c r="P37" s="695"/>
      <c r="Q37" s="695"/>
      <c r="R37" s="695"/>
      <c r="S37" s="695"/>
      <c r="T37" s="695"/>
      <c r="U37" s="695"/>
      <c r="V37" s="695"/>
      <c r="W37" s="695"/>
      <c r="X37" s="695"/>
      <c r="Y37" s="85"/>
      <c r="Z37" s="696">
        <f>AL14</f>
        <v>2000</v>
      </c>
      <c r="AA37" s="696"/>
      <c r="AB37" s="696"/>
      <c r="AC37" s="696"/>
      <c r="AD37" s="696"/>
      <c r="AE37" s="696"/>
      <c r="AF37" s="696"/>
      <c r="AG37" s="696"/>
      <c r="AH37" s="696"/>
      <c r="AI37" s="696"/>
      <c r="AJ37" s="696"/>
      <c r="AK37" s="696"/>
      <c r="AL37" s="669"/>
      <c r="AM37" s="669"/>
      <c r="AN37" s="669"/>
      <c r="AO37" s="669"/>
      <c r="AP37" s="669"/>
      <c r="AQ37" s="669"/>
      <c r="AR37" s="669"/>
      <c r="AS37" s="669"/>
      <c r="AT37" s="670"/>
      <c r="AU37" s="61"/>
    </row>
    <row r="38" spans="2:47" s="2" customFormat="1" ht="20.100000000000001" customHeight="1" thickTop="1" thickBot="1" x14ac:dyDescent="0.2">
      <c r="B38" s="58"/>
      <c r="C38" s="628"/>
      <c r="D38" s="657" t="s">
        <v>80</v>
      </c>
      <c r="E38" s="658"/>
      <c r="F38" s="658"/>
      <c r="G38" s="658"/>
      <c r="H38" s="658"/>
      <c r="I38" s="658"/>
      <c r="J38" s="658"/>
      <c r="K38" s="658"/>
      <c r="L38" s="658"/>
      <c r="M38" s="658"/>
      <c r="N38" s="658"/>
      <c r="O38" s="658"/>
      <c r="P38" s="658"/>
      <c r="Q38" s="658"/>
      <c r="R38" s="658"/>
      <c r="S38" s="658"/>
      <c r="T38" s="658"/>
      <c r="U38" s="658"/>
      <c r="V38" s="658"/>
      <c r="W38" s="658"/>
      <c r="X38" s="658"/>
      <c r="Y38" s="659"/>
      <c r="Z38" s="660">
        <f>Z37</f>
        <v>2000</v>
      </c>
      <c r="AA38" s="661"/>
      <c r="AB38" s="661"/>
      <c r="AC38" s="661"/>
      <c r="AD38" s="661"/>
      <c r="AE38" s="661"/>
      <c r="AF38" s="661"/>
      <c r="AG38" s="661"/>
      <c r="AH38" s="661"/>
      <c r="AI38" s="661"/>
      <c r="AJ38" s="78"/>
      <c r="AK38" s="79"/>
      <c r="AL38" s="619"/>
      <c r="AM38" s="619"/>
      <c r="AN38" s="619"/>
      <c r="AO38" s="619"/>
      <c r="AP38" s="619"/>
      <c r="AQ38" s="619"/>
      <c r="AR38" s="619"/>
      <c r="AS38" s="619"/>
      <c r="AT38" s="620"/>
      <c r="AU38" s="61"/>
    </row>
    <row r="39" spans="2:47" s="2" customFormat="1" ht="40.15" customHeight="1" thickBot="1" x14ac:dyDescent="0.2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41" t="s">
        <v>81</v>
      </c>
      <c r="Q39" s="642"/>
      <c r="R39" s="642"/>
      <c r="S39" s="642"/>
      <c r="T39" s="642"/>
      <c r="U39" s="642"/>
      <c r="V39" s="642"/>
      <c r="W39" s="671">
        <f>Z32-Z37</f>
        <v>48993</v>
      </c>
      <c r="X39" s="645"/>
      <c r="Y39" s="645"/>
      <c r="Z39" s="645"/>
      <c r="AA39" s="645"/>
      <c r="AB39" s="645"/>
      <c r="AC39" s="645"/>
      <c r="AD39" s="645"/>
      <c r="AE39" s="645"/>
      <c r="AF39" s="645"/>
      <c r="AG39" s="645"/>
      <c r="AH39" s="645"/>
      <c r="AI39" s="646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61"/>
    </row>
    <row r="40" spans="2:47" s="2" customFormat="1" ht="4.5" customHeight="1" thickBot="1" x14ac:dyDescent="0.2"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647"/>
      <c r="AM40" s="647"/>
      <c r="AN40" s="647"/>
      <c r="AO40" s="647"/>
      <c r="AP40" s="647"/>
      <c r="AQ40" s="647"/>
      <c r="AR40" s="647"/>
      <c r="AS40" s="647"/>
      <c r="AT40" s="647"/>
      <c r="AU40" s="648"/>
    </row>
    <row r="41" spans="2:47" s="2" customFormat="1" ht="2.2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</row>
    <row r="42" spans="2:47" s="2" customForma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596"/>
      <c r="AD42" s="596"/>
      <c r="AE42" s="596"/>
      <c r="AF42" s="596"/>
      <c r="AG42" s="516" t="s">
        <v>82</v>
      </c>
      <c r="AH42" s="516"/>
      <c r="AI42" s="516"/>
      <c r="AJ42" s="603"/>
      <c r="AK42" s="604"/>
      <c r="AL42" s="604"/>
      <c r="AM42" s="604"/>
      <c r="AN42" s="604"/>
      <c r="AO42" s="649"/>
      <c r="AP42" s="516" t="s">
        <v>83</v>
      </c>
      <c r="AQ42" s="516"/>
      <c r="AR42" s="516"/>
      <c r="AS42" s="82"/>
      <c r="AT42" s="82"/>
      <c r="AU42" s="82"/>
    </row>
    <row r="43" spans="2:47" s="2" customFormat="1" x14ac:dyDescent="0.15">
      <c r="C43" s="82" t="s">
        <v>84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</row>
    <row r="44" spans="2:47" s="2" customFormat="1" x14ac:dyDescent="0.15">
      <c r="C44" s="2" t="s">
        <v>85</v>
      </c>
    </row>
  </sheetData>
  <sheetProtection password="CCC0" sheet="1" formatCells="0" formatColumns="0" formatRows="0" selectLockedCells="1"/>
  <protectedRanges>
    <protectedRange sqref="W18:Y30" name="算定回数"/>
    <protectedRange sqref="F21:I30" name="請求サービスコード"/>
    <protectedRange sqref="Z4 AH4" name="サービス提供年月"/>
    <protectedRange sqref="Y7:AT9" name="事業所情報"/>
    <protectedRange sqref="M12 K5:T6" name="受給者基本情報"/>
    <protectedRange sqref="AJ42 AC42" name="ページ"/>
    <protectedRange sqref="K7:T10" name="受給者情報"/>
    <protectedRange sqref="N14:W14 AA14 AL14 N15" name="上限管理結果情報"/>
    <protectedRange sqref="F18:I20" name="請求サービスコード_1"/>
  </protectedRanges>
  <mergeCells count="170">
    <mergeCell ref="C15:I15"/>
    <mergeCell ref="J15:M15"/>
    <mergeCell ref="N15:AT15"/>
    <mergeCell ref="D37:X37"/>
    <mergeCell ref="Z37:AK37"/>
    <mergeCell ref="D38:Y38"/>
    <mergeCell ref="Z38:AI38"/>
    <mergeCell ref="AL38:AT38"/>
    <mergeCell ref="C31:C38"/>
    <mergeCell ref="F29:I29"/>
    <mergeCell ref="J29:R29"/>
    <mergeCell ref="S29:V29"/>
    <mergeCell ref="W29:X29"/>
    <mergeCell ref="Z29:AK29"/>
    <mergeCell ref="AL29:AT29"/>
    <mergeCell ref="F28:I28"/>
    <mergeCell ref="J28:R28"/>
    <mergeCell ref="S28:V28"/>
    <mergeCell ref="W28:Y28"/>
    <mergeCell ref="Z28:AK28"/>
    <mergeCell ref="AL28:AT28"/>
    <mergeCell ref="F27:I27"/>
    <mergeCell ref="J27:R27"/>
    <mergeCell ref="S27:V27"/>
    <mergeCell ref="C14:I14"/>
    <mergeCell ref="J14:M14"/>
    <mergeCell ref="X14:Z14"/>
    <mergeCell ref="AA14:AB14"/>
    <mergeCell ref="AC14:AI14"/>
    <mergeCell ref="AL14:AT14"/>
    <mergeCell ref="P39:V39"/>
    <mergeCell ref="AL40:AU40"/>
    <mergeCell ref="D31:Y31"/>
    <mergeCell ref="Z31:AI31"/>
    <mergeCell ref="AL31:AT31"/>
    <mergeCell ref="D32:X32"/>
    <mergeCell ref="Z32:AK32"/>
    <mergeCell ref="AL32:AT32"/>
    <mergeCell ref="D33:Y33"/>
    <mergeCell ref="Z33:AI33"/>
    <mergeCell ref="AL33:AT33"/>
    <mergeCell ref="F30:I30"/>
    <mergeCell ref="J30:R30"/>
    <mergeCell ref="S30:V30"/>
    <mergeCell ref="W30:X30"/>
    <mergeCell ref="Z30:AK30"/>
    <mergeCell ref="AL30:AT30"/>
    <mergeCell ref="W27:X27"/>
    <mergeCell ref="AC42:AF42"/>
    <mergeCell ref="AG42:AI42"/>
    <mergeCell ref="AJ42:AO42"/>
    <mergeCell ref="AP42:AR42"/>
    <mergeCell ref="D36:X36"/>
    <mergeCell ref="Z36:AI36"/>
    <mergeCell ref="AL36:AT36"/>
    <mergeCell ref="AL37:AT37"/>
    <mergeCell ref="D34:Y34"/>
    <mergeCell ref="Z34:AI34"/>
    <mergeCell ref="AL34:AT34"/>
    <mergeCell ref="D35:Y35"/>
    <mergeCell ref="Z35:AK35"/>
    <mergeCell ref="AL35:AT35"/>
    <mergeCell ref="W39:AI39"/>
    <mergeCell ref="Z27:AK27"/>
    <mergeCell ref="AL27:AT27"/>
    <mergeCell ref="F26:I26"/>
    <mergeCell ref="J26:R26"/>
    <mergeCell ref="S26:V26"/>
    <mergeCell ref="W26:Y26"/>
    <mergeCell ref="Z26:AK26"/>
    <mergeCell ref="AL26:AT26"/>
    <mergeCell ref="F25:I25"/>
    <mergeCell ref="J25:R25"/>
    <mergeCell ref="S25:V25"/>
    <mergeCell ref="W25:Y25"/>
    <mergeCell ref="Z25:AK25"/>
    <mergeCell ref="AL25:AT25"/>
    <mergeCell ref="F24:I24"/>
    <mergeCell ref="J24:R24"/>
    <mergeCell ref="S24:V24"/>
    <mergeCell ref="W24:Y24"/>
    <mergeCell ref="Z24:AK24"/>
    <mergeCell ref="AL24:AT24"/>
    <mergeCell ref="F20:I20"/>
    <mergeCell ref="J20:R20"/>
    <mergeCell ref="S20:V20"/>
    <mergeCell ref="W20:Y20"/>
    <mergeCell ref="Z20:AK20"/>
    <mergeCell ref="AL20:AT20"/>
    <mergeCell ref="F23:I23"/>
    <mergeCell ref="J23:R23"/>
    <mergeCell ref="S23:V23"/>
    <mergeCell ref="W23:Y23"/>
    <mergeCell ref="Z23:AK23"/>
    <mergeCell ref="AL23:AT23"/>
    <mergeCell ref="F22:I22"/>
    <mergeCell ref="J22:R22"/>
    <mergeCell ref="S22:V22"/>
    <mergeCell ref="W22:Y22"/>
    <mergeCell ref="Z22:AK22"/>
    <mergeCell ref="AL22:AT22"/>
    <mergeCell ref="Z18:AI18"/>
    <mergeCell ref="AL18:AT18"/>
    <mergeCell ref="F19:I19"/>
    <mergeCell ref="J19:R19"/>
    <mergeCell ref="S19:V19"/>
    <mergeCell ref="W19:Y19"/>
    <mergeCell ref="Z19:AK19"/>
    <mergeCell ref="AL19:AT19"/>
    <mergeCell ref="C17:C30"/>
    <mergeCell ref="D17:R17"/>
    <mergeCell ref="S17:V17"/>
    <mergeCell ref="W17:Y17"/>
    <mergeCell ref="Z17:AK17"/>
    <mergeCell ref="AL17:AT17"/>
    <mergeCell ref="F18:I18"/>
    <mergeCell ref="J18:R18"/>
    <mergeCell ref="S18:V18"/>
    <mergeCell ref="W18:Y18"/>
    <mergeCell ref="F21:I21"/>
    <mergeCell ref="J21:R21"/>
    <mergeCell ref="S21:V21"/>
    <mergeCell ref="W21:Y21"/>
    <mergeCell ref="Z21:AK21"/>
    <mergeCell ref="AL21:AT21"/>
    <mergeCell ref="C9:J10"/>
    <mergeCell ref="K9:T10"/>
    <mergeCell ref="Y10:AD10"/>
    <mergeCell ref="AE10:AT10"/>
    <mergeCell ref="C12:L12"/>
    <mergeCell ref="M12:Q12"/>
    <mergeCell ref="R12:V12"/>
    <mergeCell ref="W12:Y12"/>
    <mergeCell ref="Z12:AH12"/>
    <mergeCell ref="AM7:AN7"/>
    <mergeCell ref="AO7:AP7"/>
    <mergeCell ref="AQ7:AR7"/>
    <mergeCell ref="AS7:AT7"/>
    <mergeCell ref="V8:X10"/>
    <mergeCell ref="Y8:AT9"/>
    <mergeCell ref="Y7:Z7"/>
    <mergeCell ref="AA7:AB7"/>
    <mergeCell ref="AC7:AD7"/>
    <mergeCell ref="AE7:AF7"/>
    <mergeCell ref="AG7:AH7"/>
    <mergeCell ref="AI7:AL7"/>
    <mergeCell ref="C7:J8"/>
    <mergeCell ref="K7:T8"/>
    <mergeCell ref="V7:X7"/>
    <mergeCell ref="K5:K6"/>
    <mergeCell ref="L5:L6"/>
    <mergeCell ref="M5:M6"/>
    <mergeCell ref="N5:N6"/>
    <mergeCell ref="O5:O6"/>
    <mergeCell ref="P5:P6"/>
    <mergeCell ref="AQ1:AU1"/>
    <mergeCell ref="AP2:AS2"/>
    <mergeCell ref="B3:AU3"/>
    <mergeCell ref="V4:W5"/>
    <mergeCell ref="X4:Y5"/>
    <mergeCell ref="Z4:AC5"/>
    <mergeCell ref="AD4:AG5"/>
    <mergeCell ref="AH4:AO5"/>
    <mergeCell ref="AP4:AT5"/>
    <mergeCell ref="C5:J6"/>
    <mergeCell ref="Q5:Q6"/>
    <mergeCell ref="R5:R6"/>
    <mergeCell ref="S5:S6"/>
    <mergeCell ref="T5:T6"/>
    <mergeCell ref="V6:W6"/>
  </mergeCells>
  <phoneticPr fontId="4"/>
  <dataValidations count="1">
    <dataValidation type="list" allowBlank="1" showInputMessage="1" showErrorMessage="1" sqref="AE10:AT10" xr:uid="{DA728C31-E96A-4F14-ABDA-68B3711170BE}">
      <formula1>$AW$18:$AW$25</formula1>
    </dataValidation>
  </dataValidations>
  <pageMargins left="0.43307086614173229" right="0.19685039370078741" top="0.98425196850393704" bottom="0.98425196850393704" header="0.55118110236220474" footer="0.51181102362204722"/>
  <pageSetup paperSize="9" scale="96" orientation="portrait" r:id="rId1"/>
  <headerFooter alignWithMargins="0">
    <oddHeader>&amp;R令和８年度版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30D7-4251-48B5-BCE7-0E99D2ED51D6}">
  <sheetPr>
    <tabColor rgb="FFFFFF99"/>
  </sheetPr>
  <dimension ref="A1:BO77"/>
  <sheetViews>
    <sheetView tabSelected="1" view="pageBreakPreview" zoomScale="85" zoomScaleNormal="100" zoomScaleSheetLayoutView="85" workbookViewId="0">
      <selection activeCell="AA18" sqref="AA18:AI18"/>
    </sheetView>
  </sheetViews>
  <sheetFormatPr defaultColWidth="1.625" defaultRowHeight="15" customHeight="1" x14ac:dyDescent="0.15"/>
  <cols>
    <col min="1" max="1" width="4" style="86" bestFit="1" customWidth="1"/>
    <col min="2" max="2" width="6.25" style="88" customWidth="1"/>
    <col min="3" max="10" width="2.75" style="88" customWidth="1"/>
    <col min="11" max="24" width="2.875" style="88" customWidth="1"/>
    <col min="25" max="25" width="5.5" style="88" customWidth="1"/>
    <col min="26" max="26" width="6.75" style="88" customWidth="1"/>
    <col min="27" max="27" width="1.625" style="88" customWidth="1"/>
    <col min="28" max="37" width="2.625" style="88" customWidth="1"/>
    <col min="38" max="38" width="3.375" style="88" customWidth="1"/>
    <col min="39" max="39" width="15.125" style="312" customWidth="1"/>
    <col min="40" max="40" width="23.25" style="312" customWidth="1"/>
    <col min="41" max="41" width="3.75" style="88" customWidth="1"/>
    <col min="42" max="42" width="7.25" style="88" customWidth="1"/>
    <col min="43" max="44" width="2.625" style="88" customWidth="1"/>
    <col min="45" max="46" width="2.75" style="88" customWidth="1"/>
    <col min="47" max="47" width="11" style="88" customWidth="1"/>
    <col min="48" max="48" width="5.375" style="88" customWidth="1"/>
    <col min="49" max="49" width="4.75" style="88" customWidth="1"/>
    <col min="50" max="50" width="18.5" style="88" customWidth="1"/>
    <col min="51" max="51" width="39.625" style="88" customWidth="1"/>
    <col min="52" max="52" width="41.75" style="88" customWidth="1"/>
    <col min="53" max="53" width="157.25" style="87" customWidth="1"/>
    <col min="54" max="54" width="22.5" style="88" customWidth="1"/>
    <col min="55" max="55" width="5.875" style="88" customWidth="1"/>
    <col min="56" max="56" width="8.375" style="88" customWidth="1"/>
    <col min="57" max="57" width="12.75" style="88" customWidth="1"/>
    <col min="58" max="58" width="9.125" style="88" customWidth="1"/>
    <col min="59" max="59" width="6.125" style="88" customWidth="1"/>
    <col min="60" max="16384" width="1.625" style="88"/>
  </cols>
  <sheetData>
    <row r="1" spans="1:67" ht="15" customHeight="1" x14ac:dyDescent="0.15">
      <c r="B1" s="88">
        <f>COLUMN(A1)</f>
        <v>1</v>
      </c>
      <c r="C1" s="88">
        <f t="shared" ref="C1:AK1" si="0">COLUMN(B1)</f>
        <v>2</v>
      </c>
      <c r="D1" s="88">
        <f t="shared" si="0"/>
        <v>3</v>
      </c>
      <c r="E1" s="88">
        <f t="shared" si="0"/>
        <v>4</v>
      </c>
      <c r="F1" s="88">
        <f t="shared" si="0"/>
        <v>5</v>
      </c>
      <c r="G1" s="88">
        <f t="shared" si="0"/>
        <v>6</v>
      </c>
      <c r="H1" s="88">
        <f t="shared" si="0"/>
        <v>7</v>
      </c>
      <c r="I1" s="88">
        <f t="shared" si="0"/>
        <v>8</v>
      </c>
      <c r="J1" s="88">
        <f t="shared" si="0"/>
        <v>9</v>
      </c>
      <c r="K1" s="88">
        <f t="shared" si="0"/>
        <v>10</v>
      </c>
      <c r="L1" s="88">
        <f t="shared" si="0"/>
        <v>11</v>
      </c>
      <c r="M1" s="88">
        <f t="shared" si="0"/>
        <v>12</v>
      </c>
      <c r="N1" s="88">
        <f t="shared" si="0"/>
        <v>13</v>
      </c>
      <c r="O1" s="88">
        <f t="shared" si="0"/>
        <v>14</v>
      </c>
      <c r="P1" s="88">
        <f t="shared" si="0"/>
        <v>15</v>
      </c>
      <c r="Q1" s="88">
        <f t="shared" si="0"/>
        <v>16</v>
      </c>
      <c r="R1" s="88">
        <f t="shared" si="0"/>
        <v>17</v>
      </c>
      <c r="S1" s="88">
        <f t="shared" si="0"/>
        <v>18</v>
      </c>
      <c r="T1" s="88">
        <f t="shared" si="0"/>
        <v>19</v>
      </c>
      <c r="U1" s="88">
        <f t="shared" si="0"/>
        <v>20</v>
      </c>
      <c r="V1" s="88">
        <f t="shared" si="0"/>
        <v>21</v>
      </c>
      <c r="W1" s="88">
        <f t="shared" si="0"/>
        <v>22</v>
      </c>
      <c r="X1" s="88">
        <f t="shared" si="0"/>
        <v>23</v>
      </c>
      <c r="Y1" s="88">
        <f t="shared" si="0"/>
        <v>24</v>
      </c>
      <c r="Z1" s="88">
        <f t="shared" si="0"/>
        <v>25</v>
      </c>
      <c r="AA1" s="88">
        <f t="shared" si="0"/>
        <v>26</v>
      </c>
      <c r="AB1" s="88">
        <f t="shared" si="0"/>
        <v>27</v>
      </c>
      <c r="AC1" s="88">
        <f t="shared" si="0"/>
        <v>28</v>
      </c>
      <c r="AD1" s="88">
        <f t="shared" si="0"/>
        <v>29</v>
      </c>
      <c r="AE1" s="88">
        <f t="shared" si="0"/>
        <v>30</v>
      </c>
      <c r="AF1" s="88">
        <f t="shared" si="0"/>
        <v>31</v>
      </c>
      <c r="AG1" s="88">
        <f t="shared" si="0"/>
        <v>32</v>
      </c>
      <c r="AH1" s="88">
        <f t="shared" si="0"/>
        <v>33</v>
      </c>
      <c r="AI1" s="88">
        <f t="shared" si="0"/>
        <v>34</v>
      </c>
      <c r="AJ1" s="88">
        <f t="shared" si="0"/>
        <v>35</v>
      </c>
      <c r="AK1" s="88">
        <f t="shared" si="0"/>
        <v>36</v>
      </c>
      <c r="AL1" s="296"/>
      <c r="AM1" s="299"/>
      <c r="AN1" s="299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</row>
    <row r="2" spans="1:67" ht="22.5" customHeight="1" x14ac:dyDescent="0.15">
      <c r="B2" s="927" t="s">
        <v>92</v>
      </c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  <c r="N2" s="927"/>
      <c r="O2" s="927"/>
      <c r="P2" s="927"/>
      <c r="Q2" s="927"/>
      <c r="R2" s="927"/>
      <c r="S2" s="927"/>
      <c r="T2" s="927"/>
      <c r="U2" s="927"/>
      <c r="V2" s="927"/>
      <c r="W2" s="927"/>
      <c r="X2" s="927"/>
      <c r="Y2" s="927"/>
      <c r="Z2" s="927"/>
      <c r="AA2" s="927"/>
      <c r="AB2" s="927"/>
      <c r="AC2" s="927"/>
      <c r="AD2" s="927"/>
      <c r="AE2" s="927"/>
      <c r="AF2" s="927"/>
      <c r="AG2" s="927"/>
      <c r="AH2" s="927"/>
      <c r="AI2" s="927"/>
      <c r="AJ2" s="927"/>
      <c r="AK2" s="927"/>
      <c r="AL2" s="297"/>
      <c r="AM2" s="300"/>
      <c r="AN2" s="300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B2" s="88">
        <v>0.5</v>
      </c>
    </row>
    <row r="3" spans="1:67" ht="34.5" customHeight="1" x14ac:dyDescent="0.15">
      <c r="A3" s="89"/>
      <c r="B3" s="90"/>
      <c r="C3" s="90"/>
      <c r="D3" s="90"/>
      <c r="E3" s="90"/>
      <c r="F3" s="90"/>
      <c r="G3" s="90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928" t="s">
        <v>2</v>
      </c>
      <c r="Y3" s="928"/>
      <c r="Z3" s="929">
        <v>8</v>
      </c>
      <c r="AA3" s="929"/>
      <c r="AB3" s="929"/>
      <c r="AC3" s="930" t="s">
        <v>3</v>
      </c>
      <c r="AD3" s="930"/>
      <c r="AE3" s="929">
        <v>4</v>
      </c>
      <c r="AF3" s="929"/>
      <c r="AG3" s="929"/>
      <c r="AH3" s="929"/>
      <c r="AI3" s="713" t="s">
        <v>93</v>
      </c>
      <c r="AJ3" s="713"/>
      <c r="AK3" s="713"/>
      <c r="AL3" s="101"/>
      <c r="AM3" s="301"/>
      <c r="AN3" s="3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91" t="s">
        <v>94</v>
      </c>
      <c r="BB3" s="302">
        <v>2.0833333333333332E-2</v>
      </c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</row>
    <row r="4" spans="1:67" s="105" customFormat="1" ht="6" customHeight="1" thickBot="1" x14ac:dyDescent="0.2">
      <c r="A4" s="94"/>
      <c r="B4" s="95"/>
      <c r="C4" s="95"/>
      <c r="D4" s="95"/>
      <c r="E4" s="95"/>
      <c r="F4" s="95"/>
      <c r="G4" s="95"/>
      <c r="H4" s="95"/>
      <c r="I4" s="95"/>
      <c r="J4" s="95"/>
      <c r="K4" s="96"/>
      <c r="L4" s="96"/>
      <c r="M4" s="96"/>
      <c r="N4" s="96"/>
      <c r="O4" s="96"/>
      <c r="P4" s="97"/>
      <c r="Q4" s="97"/>
      <c r="R4" s="97"/>
      <c r="S4" s="97"/>
      <c r="T4" s="97"/>
      <c r="U4" s="97"/>
      <c r="V4" s="97"/>
      <c r="W4" s="98"/>
      <c r="X4" s="98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  <c r="AJ4" s="101"/>
      <c r="AK4" s="101"/>
      <c r="AL4" s="251"/>
      <c r="AM4" s="303"/>
      <c r="AN4" s="303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102"/>
      <c r="BB4" s="103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</row>
    <row r="5" spans="1:67" ht="37.5" customHeight="1" x14ac:dyDescent="0.2">
      <c r="A5" s="89"/>
      <c r="B5" s="923" t="s">
        <v>95</v>
      </c>
      <c r="C5" s="845"/>
      <c r="D5" s="924"/>
      <c r="E5" s="916">
        <v>8</v>
      </c>
      <c r="F5" s="916">
        <v>0</v>
      </c>
      <c r="G5" s="916">
        <v>0</v>
      </c>
      <c r="H5" s="916">
        <v>0</v>
      </c>
      <c r="I5" s="916">
        <v>0</v>
      </c>
      <c r="J5" s="916">
        <v>0</v>
      </c>
      <c r="K5" s="918">
        <v>0</v>
      </c>
      <c r="L5" s="918">
        <v>0</v>
      </c>
      <c r="M5" s="918">
        <v>0</v>
      </c>
      <c r="N5" s="918">
        <v>0</v>
      </c>
      <c r="O5" s="920" t="s">
        <v>96</v>
      </c>
      <c r="P5" s="921"/>
      <c r="Q5" s="921"/>
      <c r="R5" s="921"/>
      <c r="S5" s="922"/>
      <c r="T5" s="910" t="s" ph="1">
        <v>634</v>
      </c>
      <c r="U5" s="911" ph="1"/>
      <c r="V5" s="911" ph="1"/>
      <c r="W5" s="911" ph="1"/>
      <c r="X5" s="911" ph="1"/>
      <c r="Y5" s="911" ph="1"/>
      <c r="Z5" s="912" t="s">
        <v>97</v>
      </c>
      <c r="AA5" s="845"/>
      <c r="AB5" s="906">
        <v>1</v>
      </c>
      <c r="AC5" s="906">
        <v>3</v>
      </c>
      <c r="AD5" s="906">
        <v>0</v>
      </c>
      <c r="AE5" s="906">
        <v>0</v>
      </c>
      <c r="AF5" s="906">
        <v>0</v>
      </c>
      <c r="AG5" s="906">
        <v>0</v>
      </c>
      <c r="AH5" s="906">
        <v>0</v>
      </c>
      <c r="AI5" s="906">
        <v>0</v>
      </c>
      <c r="AJ5" s="906">
        <v>0</v>
      </c>
      <c r="AK5" s="908">
        <v>0</v>
      </c>
      <c r="AL5" s="251"/>
      <c r="AM5" s="303"/>
      <c r="AN5" s="303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91" t="s">
        <v>98</v>
      </c>
      <c r="BB5" s="92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</row>
    <row r="6" spans="1:67" ht="21.75" customHeight="1" x14ac:dyDescent="0.15">
      <c r="A6" s="89"/>
      <c r="B6" s="925"/>
      <c r="C6" s="847"/>
      <c r="D6" s="926"/>
      <c r="E6" s="917"/>
      <c r="F6" s="917"/>
      <c r="G6" s="917"/>
      <c r="H6" s="917"/>
      <c r="I6" s="917"/>
      <c r="J6" s="917"/>
      <c r="K6" s="919"/>
      <c r="L6" s="919"/>
      <c r="M6" s="919"/>
      <c r="N6" s="919"/>
      <c r="O6" s="913" t="s">
        <v>99</v>
      </c>
      <c r="P6" s="847"/>
      <c r="Q6" s="847"/>
      <c r="R6" s="847"/>
      <c r="S6" s="847"/>
      <c r="T6" s="914" ph="1"/>
      <c r="U6" s="915" ph="1"/>
      <c r="V6" s="915" ph="1"/>
      <c r="W6" s="915" ph="1"/>
      <c r="X6" s="915" ph="1"/>
      <c r="Y6" s="915" ph="1"/>
      <c r="Z6" s="913"/>
      <c r="AA6" s="847"/>
      <c r="AB6" s="907"/>
      <c r="AC6" s="907"/>
      <c r="AD6" s="907"/>
      <c r="AE6" s="907"/>
      <c r="AF6" s="907"/>
      <c r="AG6" s="907"/>
      <c r="AH6" s="907"/>
      <c r="AI6" s="907"/>
      <c r="AJ6" s="907"/>
      <c r="AK6" s="909"/>
      <c r="AL6" s="252"/>
      <c r="AM6" s="304"/>
      <c r="AN6" s="304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91"/>
      <c r="BB6" s="92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</row>
    <row r="7" spans="1:67" ht="16.5" customHeight="1" x14ac:dyDescent="0.15">
      <c r="A7" s="89"/>
      <c r="B7" s="882" t="s">
        <v>100</v>
      </c>
      <c r="C7" s="883"/>
      <c r="D7" s="883"/>
      <c r="E7" s="886" t="s">
        <v>101</v>
      </c>
      <c r="F7" s="887"/>
      <c r="G7" s="888"/>
      <c r="H7" s="892">
        <v>101</v>
      </c>
      <c r="I7" s="893"/>
      <c r="J7" s="893"/>
      <c r="K7" s="893"/>
      <c r="L7" s="893"/>
      <c r="M7" s="893"/>
      <c r="N7" s="894"/>
      <c r="O7" s="895" t="s">
        <v>102</v>
      </c>
      <c r="P7" s="896"/>
      <c r="Q7" s="896"/>
      <c r="R7" s="896"/>
      <c r="S7" s="896"/>
      <c r="T7" s="899">
        <v>102</v>
      </c>
      <c r="U7" s="900"/>
      <c r="V7" s="900"/>
      <c r="W7" s="900"/>
      <c r="X7" s="900"/>
      <c r="Y7" s="901"/>
      <c r="Z7" s="902" t="s">
        <v>103</v>
      </c>
      <c r="AA7" s="903"/>
      <c r="AB7" s="856" t="s">
        <v>640</v>
      </c>
      <c r="AC7" s="857"/>
      <c r="AD7" s="857"/>
      <c r="AE7" s="857"/>
      <c r="AF7" s="857"/>
      <c r="AG7" s="857"/>
      <c r="AH7" s="857"/>
      <c r="AI7" s="857"/>
      <c r="AJ7" s="857"/>
      <c r="AK7" s="858"/>
      <c r="AL7" s="252"/>
      <c r="AM7" s="304"/>
      <c r="AN7" s="304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106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</row>
    <row r="8" spans="1:67" ht="54" customHeight="1" thickBot="1" x14ac:dyDescent="0.2">
      <c r="A8" s="89"/>
      <c r="B8" s="884"/>
      <c r="C8" s="885"/>
      <c r="D8" s="885"/>
      <c r="E8" s="889"/>
      <c r="F8" s="890"/>
      <c r="G8" s="891"/>
      <c r="H8" s="862" t="s">
        <v>694</v>
      </c>
      <c r="I8" s="863"/>
      <c r="J8" s="863"/>
      <c r="K8" s="863"/>
      <c r="L8" s="863"/>
      <c r="M8" s="863"/>
      <c r="N8" s="864"/>
      <c r="O8" s="897"/>
      <c r="P8" s="898"/>
      <c r="Q8" s="898"/>
      <c r="R8" s="898"/>
      <c r="S8" s="898"/>
      <c r="T8" s="865"/>
      <c r="U8" s="866"/>
      <c r="V8" s="866"/>
      <c r="W8" s="866"/>
      <c r="X8" s="866"/>
      <c r="Y8" s="867"/>
      <c r="Z8" s="904"/>
      <c r="AA8" s="905"/>
      <c r="AB8" s="859"/>
      <c r="AC8" s="860"/>
      <c r="AD8" s="860"/>
      <c r="AE8" s="860"/>
      <c r="AF8" s="860"/>
      <c r="AG8" s="860"/>
      <c r="AH8" s="860"/>
      <c r="AI8" s="860"/>
      <c r="AJ8" s="860"/>
      <c r="AK8" s="861"/>
      <c r="AL8" s="87"/>
      <c r="AM8" s="305"/>
      <c r="AN8" s="305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298" t="s">
        <v>104</v>
      </c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</row>
    <row r="9" spans="1:67" ht="10.5" customHeight="1" thickBot="1" x14ac:dyDescent="0.2">
      <c r="A9" s="89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253"/>
      <c r="AM9" s="306"/>
      <c r="AN9" s="306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91"/>
      <c r="BB9" s="92" t="s">
        <v>642</v>
      </c>
      <c r="BC9" s="93"/>
      <c r="BD9" s="93"/>
      <c r="BE9" s="93"/>
      <c r="BF9" s="247">
        <v>2.0833333333333332E-2</v>
      </c>
      <c r="BG9" s="93"/>
      <c r="BH9" s="93"/>
      <c r="BI9" s="93"/>
      <c r="BJ9" s="93"/>
      <c r="BK9" s="93"/>
      <c r="BL9" s="93"/>
      <c r="BM9" s="93"/>
      <c r="BN9" s="93"/>
      <c r="BO9" s="93"/>
    </row>
    <row r="10" spans="1:67" ht="22.5" customHeight="1" x14ac:dyDescent="0.15">
      <c r="A10" s="89"/>
      <c r="B10" s="868" t="s">
        <v>105</v>
      </c>
      <c r="C10" s="870" t="s">
        <v>106</v>
      </c>
      <c r="D10" s="872" t="s">
        <v>107</v>
      </c>
      <c r="E10" s="873"/>
      <c r="F10" s="873"/>
      <c r="G10" s="873"/>
      <c r="H10" s="873"/>
      <c r="I10" s="873"/>
      <c r="J10" s="873"/>
      <c r="K10" s="873"/>
      <c r="L10" s="874"/>
      <c r="M10" s="872" t="s">
        <v>108</v>
      </c>
      <c r="N10" s="873"/>
      <c r="O10" s="873"/>
      <c r="P10" s="873"/>
      <c r="Q10" s="873"/>
      <c r="R10" s="873"/>
      <c r="S10" s="873"/>
      <c r="T10" s="873"/>
      <c r="U10" s="873"/>
      <c r="V10" s="873"/>
      <c r="W10" s="873"/>
      <c r="X10" s="874"/>
      <c r="Y10" s="875" t="s">
        <v>683</v>
      </c>
      <c r="Z10" s="877" t="s">
        <v>109</v>
      </c>
      <c r="AA10" s="879" t="s">
        <v>684</v>
      </c>
      <c r="AB10" s="880"/>
      <c r="AC10" s="880"/>
      <c r="AD10" s="880"/>
      <c r="AE10" s="880"/>
      <c r="AF10" s="880"/>
      <c r="AG10" s="880"/>
      <c r="AH10" s="880"/>
      <c r="AI10" s="881"/>
      <c r="AJ10" s="845" t="s">
        <v>643</v>
      </c>
      <c r="AK10" s="846"/>
      <c r="AL10" s="253"/>
      <c r="AM10" s="306"/>
      <c r="AN10" s="306"/>
      <c r="AO10" s="253"/>
      <c r="AP10" s="253"/>
      <c r="AQ10" s="253"/>
      <c r="AR10" s="253" t="s">
        <v>661</v>
      </c>
      <c r="AS10" s="253" t="s">
        <v>651</v>
      </c>
      <c r="AT10" s="253"/>
      <c r="AU10" s="253" t="s">
        <v>650</v>
      </c>
      <c r="AV10" s="253"/>
      <c r="AW10" s="253"/>
      <c r="AX10" s="253"/>
      <c r="AY10" s="253"/>
      <c r="AZ10" s="253"/>
      <c r="BA10" s="849" t="s">
        <v>685</v>
      </c>
      <c r="BB10" s="92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</row>
    <row r="11" spans="1:67" ht="22.5" customHeight="1" thickBot="1" x14ac:dyDescent="0.2">
      <c r="A11" s="89"/>
      <c r="B11" s="869"/>
      <c r="C11" s="871"/>
      <c r="D11" s="850" t="s">
        <v>110</v>
      </c>
      <c r="E11" s="851"/>
      <c r="F11" s="851"/>
      <c r="G11" s="851" t="s">
        <v>111</v>
      </c>
      <c r="H11" s="851"/>
      <c r="I11" s="851"/>
      <c r="J11" s="851" t="s">
        <v>112</v>
      </c>
      <c r="K11" s="851"/>
      <c r="L11" s="852"/>
      <c r="M11" s="850" t="s">
        <v>110</v>
      </c>
      <c r="N11" s="851"/>
      <c r="O11" s="851"/>
      <c r="P11" s="851"/>
      <c r="Q11" s="851" t="s">
        <v>111</v>
      </c>
      <c r="R11" s="851"/>
      <c r="S11" s="851"/>
      <c r="T11" s="851"/>
      <c r="U11" s="851" t="s">
        <v>113</v>
      </c>
      <c r="V11" s="851"/>
      <c r="W11" s="851"/>
      <c r="X11" s="852"/>
      <c r="Y11" s="876"/>
      <c r="Z11" s="878"/>
      <c r="AA11" s="853">
        <v>0.5</v>
      </c>
      <c r="AB11" s="854"/>
      <c r="AC11" s="854"/>
      <c r="AD11" s="854"/>
      <c r="AE11" s="854"/>
      <c r="AF11" s="854"/>
      <c r="AG11" s="854"/>
      <c r="AH11" s="854"/>
      <c r="AI11" s="855"/>
      <c r="AJ11" s="847"/>
      <c r="AK11" s="848"/>
      <c r="AL11" s="272" t="str">
        <f>IF(AV11="×",AV11,IF(AT11="","",IF(AS11="",SUM($AU$11:AU11),SUM($AS$11:AS11))))</f>
        <v/>
      </c>
      <c r="AM11" s="307"/>
      <c r="AN11" s="307"/>
      <c r="AO11" s="272">
        <f>COUNTIF($B$11:B11,B11)</f>
        <v>0</v>
      </c>
      <c r="AP11" s="254" t="str">
        <f>IF(AO11=1,"",IF(OR(COUNTIF(AA11,"*通学支援加算（行き*"),COUNTIF(AA11,"*通学支援加算（帰り）*")),"×",""))</f>
        <v/>
      </c>
      <c r="AQ11" s="254" t="str">
        <f>IF(AV11="×",AV11,IF(AT11="","",IF(AS11="",SUM($AU$11:AU11),SUM($AS$11:AS11))))</f>
        <v/>
      </c>
      <c r="AR11" s="254" t="str">
        <f>IF(U11=$BF$8,IF(OR(AA11=$BB$10,AA11=$BB$15,AA11=$BB$19),COUNTIFS($AA$11:AA11,$BB$10)+COUNTIFS($AA$11:AA11,$BB$15)+COUNTIFS($AA$11:AA11,$BB$19),IF(OR(AA11=$BB$11,AA11=$BB$16,AA11=$BB$20),COUNTIFS($AA$11:AA11,$BB$11)+COUNTIFS($AA$11:AA11,$BB$16)+COUNTIFS($AA$11:AA11,$BB$20),"")),"")</f>
        <v/>
      </c>
      <c r="AS11" s="254" t="str">
        <f t="shared" ref="AS11" si="1">IF(AV11="×","",IF(AR11="","",IF(AND(AA11=$BB$16,Y11=2),2,IF(OR(AA11=$BB$11,AA11=$BB$20,AA11=$BB$16),1,""))))</f>
        <v/>
      </c>
      <c r="AT11" s="254" t="str">
        <f>IF(AND(U11=$BA$25,OR(AA11=$BB$10,AA11=$BB$11,AA11=$BB$15,AA11=$BB$16,AA11=$BB$19,AA11=$BB$20)),1,"")</f>
        <v/>
      </c>
      <c r="AU11" s="254" t="str">
        <f>IF(AV11="×","",IF(AR11="","",IF(AND(AA11=$BB$15,Y11=6),2,IF(OR(AA11=$BB$10,AA11=$BB$19,AA11=$BB$15),1,""))))</f>
        <v/>
      </c>
      <c r="AV11" s="254" t="str">
        <f>IF(OR(AA11=$BB$10,AA11=$BB$11,AA11=$BB$15,AA11=$BB$16,AA11=$BB$19,AA11=$BB$20),IF(OR(AW11="",AW11=1),"","×"),"")</f>
        <v/>
      </c>
      <c r="AW11" s="254">
        <f>COUNTIF($AZ$11:AZ11,AZ11)</f>
        <v>1</v>
      </c>
      <c r="AX11" s="254"/>
      <c r="AY11" s="254"/>
      <c r="AZ11" s="254" t="str">
        <f>B11&amp;AA11</f>
        <v>0.5</v>
      </c>
      <c r="BA11" s="849"/>
      <c r="BB11" s="92" t="s">
        <v>665</v>
      </c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</row>
    <row r="12" spans="1:67" ht="34.5" customHeight="1" x14ac:dyDescent="0.15">
      <c r="A12" s="89">
        <v>1</v>
      </c>
      <c r="B12" s="246">
        <v>1</v>
      </c>
      <c r="C12" s="107"/>
      <c r="D12" s="828">
        <v>0.54166666666666663</v>
      </c>
      <c r="E12" s="829"/>
      <c r="F12" s="829"/>
      <c r="G12" s="829">
        <v>0.5625</v>
      </c>
      <c r="H12" s="829"/>
      <c r="I12" s="829"/>
      <c r="J12" s="830">
        <f>IF(G12="","",IF($AA$11=$BB$2,TEXT(G12-D12,"h:mm")*24,TEXT(G12-D12,"h:mm")))</f>
        <v>0.5</v>
      </c>
      <c r="K12" s="830"/>
      <c r="L12" s="831"/>
      <c r="M12" s="832">
        <v>0.54166666666666663</v>
      </c>
      <c r="N12" s="833"/>
      <c r="O12" s="833"/>
      <c r="P12" s="833"/>
      <c r="Q12" s="833">
        <v>0.5625</v>
      </c>
      <c r="R12" s="833"/>
      <c r="S12" s="833"/>
      <c r="T12" s="833"/>
      <c r="U12" s="834">
        <f>IF(Q12="","",IF($AA$11=$BA$25,TEXT(CEILING(BE12, "0:30"),"h:mm"),CEILING(BF12, 0.5)))</f>
        <v>0.5</v>
      </c>
      <c r="V12" s="834"/>
      <c r="W12" s="834"/>
      <c r="X12" s="835"/>
      <c r="Y12" s="308">
        <f>IF(U12="","",IF(AND(OR(AA12=$BB$11,AA12=$BB$12,AA12=$BB$18,AA12=$BB$19),AW12=1),5,IF(OR(AA12=$BB$14,AND(OR(AA12=$BB$16,AA12=$BB$19),AJ12="×")),2,IF(AND(OR(AA12=$BB$16,AA12=$BB$17),AW12=1),6,IF(AA12=$BB$22,7,IF(OR(AA12=$BB$23,AA12=$BB$24),8,IF(U12="","",1)))))))</f>
        <v>1</v>
      </c>
      <c r="Z12" s="294"/>
      <c r="AA12" s="842" t="s">
        <v>652</v>
      </c>
      <c r="AB12" s="843"/>
      <c r="AC12" s="843"/>
      <c r="AD12" s="843"/>
      <c r="AE12" s="843"/>
      <c r="AF12" s="843"/>
      <c r="AG12" s="843"/>
      <c r="AH12" s="843"/>
      <c r="AI12" s="844"/>
      <c r="AJ12" s="826" t="str">
        <f>IF(AV12="×",AV12,IF(AT12="","",IF(AS12="",SUM($AU$12:AU12),SUM($AS$12:AS12))))</f>
        <v/>
      </c>
      <c r="AK12" s="827"/>
      <c r="AL12" s="272" t="str">
        <f>IF(AV12="×",AV12,IF(AT12="","",IF(AS12="",SUM($AU$11:AU12),SUM($AS$11:AS12))))</f>
        <v/>
      </c>
      <c r="AM12" s="307" t="str">
        <f>IF(G12="","",IF($AA$11=$BA$25,G12-D12,""))</f>
        <v/>
      </c>
      <c r="AN12" s="307" t="str">
        <f>IF(Q12="","",IF($AA$11=$BA$25,CEILING(Q12-M12,"00:30"),""))</f>
        <v/>
      </c>
      <c r="AO12" s="272">
        <f>COUNTIF($B$11:B12,B12)</f>
        <v>1</v>
      </c>
      <c r="AP12" s="254" t="str">
        <f>IF(AO12=1,"",IF(OR(COUNTIF(AA12,"*通学支援加算（行き*"),COUNTIF(AA12,"*通学支援加算（帰り）*")),"×",""))</f>
        <v/>
      </c>
      <c r="AQ12" s="254" t="str">
        <f>IF(AV12="×",AV12,IF(AT12="","",IF(AS12="",SUM($AU$11:AU12),SUM($AS$11:AS12))))</f>
        <v/>
      </c>
      <c r="AR12" s="280" t="str">
        <f>IF(U12=$BF$8,IF(OR(AA12=$BB$11,AA12=$BB$16,AA12=$BB$19),COUNTIFS($AA$11:AA12,$BB$11)+COUNTIFS($AA$11:AA12,$BB$16)+COUNTIFS($AA$11:AA12,$BB$19),IF(OR(AA12=$BB$12,AA12=$BB$17,AA12=$BB$20),COUNTIFS($AA$11:AA12,$BB$11)+COUNTIFS($AA$11:AA12,$BB$17)+COUNTIFS($AA$11:AA12,$BB$20),"")),"")</f>
        <v/>
      </c>
      <c r="AS12" s="254" t="str">
        <f>IF(OR(U12=0.5,U12=$BA$25),IF(AV12="×","",IF(AA12="","",IF(AA12=$BB$17,2,IF(OR(AA12=$BB$12,AA12=$BB$19,AA12=$BB$17,AA12=$BB$24),1,"")))),"")</f>
        <v/>
      </c>
      <c r="AT12" s="254" t="str">
        <f t="shared" ref="AT12:AT31" si="2">IF(OR(B12="",AA12="",U12=""),"",IF(AND(OR(U12=$BA$25,U12=$BA$26),OR(AA12=$BB$11,AA12=$BB$12,AA12=$BB$17,AA12=$BB$16,AA12=$BB$18,AA12=$BB$19,AA12=$BB$23,AA12=$BB$24)),1,""))</f>
        <v/>
      </c>
      <c r="AU12" s="254" t="str">
        <f>IF(OR(U12=0.5,U12=$BA$25),IF(AV12="×","",IF(AA12="","",IF(AA12=$BB$16,2,IF(OR(AA12=$BB$11,AA12=$BB$18,AA12=$BB$16,AA12=$BB$23),1,"")))),"")</f>
        <v/>
      </c>
      <c r="AV12" s="254" t="str">
        <f>IF(OR(AA12=$BB$11,AA12=$BB$12,AA12=$BB$15,AA12=$BB$16,AA12=$BB$17,AA12=$BB$17,AA12=$BB$18,AA12=$BB$19,AA12=$BB$23,AA12=$BB$24),IF(OR(AW12="",AW12=1),"","×"),"")</f>
        <v/>
      </c>
      <c r="AW12" s="254">
        <f>COUNTIF($AZ$11:AZ12,AZ12)</f>
        <v>1</v>
      </c>
      <c r="AX12" s="254"/>
      <c r="AY12" s="254" t="str">
        <f>IF(OR(U12=0.5,U12=$BA$25),IF(COUNTIF(AA12,"*通学支援加算（行き）*"),$BB$11,IF(COUNTIF(AA12,"*通学支援加算（帰り）*"),$BB$12,"")),"")</f>
        <v/>
      </c>
      <c r="AZ12" s="254" t="str">
        <f>B12&amp;AY12</f>
        <v>1</v>
      </c>
      <c r="BA12" s="91" t="s">
        <v>649</v>
      </c>
      <c r="BB12" s="108" t="s">
        <v>666</v>
      </c>
      <c r="BC12" s="109"/>
      <c r="BD12" s="110"/>
      <c r="BE12" s="111" t="str">
        <f>IF(Q12="","",IF($AA$11=0.5,"",IF($AA$11=$BB$2,TEXT(Q12-M12,"h:mm")*24,TEXT(Q12-M12,"h:mm"))))</f>
        <v/>
      </c>
      <c r="BF12" s="111">
        <f>IF(Q12="","",IF($AA$11=$BA$25,"",IF($AA$11=$BB$2,TEXT(Q12-M12,"h:mm")*24,TEXT(Q12-M12,"h:mm"))))</f>
        <v>0.5</v>
      </c>
      <c r="BG12" s="112"/>
      <c r="BH12" s="93"/>
      <c r="BI12" s="93"/>
      <c r="BJ12" s="93"/>
      <c r="BK12" s="93"/>
      <c r="BL12" s="93"/>
      <c r="BM12" s="93"/>
      <c r="BN12" s="93"/>
      <c r="BO12" s="93"/>
    </row>
    <row r="13" spans="1:67" ht="34.5" customHeight="1" x14ac:dyDescent="0.15">
      <c r="A13" s="89">
        <v>2</v>
      </c>
      <c r="B13" s="246">
        <v>1</v>
      </c>
      <c r="C13" s="107"/>
      <c r="D13" s="828">
        <v>0.625</v>
      </c>
      <c r="E13" s="829"/>
      <c r="F13" s="829"/>
      <c r="G13" s="829">
        <v>0.64583333333333337</v>
      </c>
      <c r="H13" s="829"/>
      <c r="I13" s="829"/>
      <c r="J13" s="830">
        <f t="shared" ref="J13:J31" si="3">IF(G13="","",IF($AA$11=$BB$2,TEXT(G13-D13,"h:mm")*24,TEXT(G13-D13,"h:mm")))</f>
        <v>0.5</v>
      </c>
      <c r="K13" s="830"/>
      <c r="L13" s="831"/>
      <c r="M13" s="832">
        <v>0.625</v>
      </c>
      <c r="N13" s="833"/>
      <c r="O13" s="833"/>
      <c r="P13" s="833"/>
      <c r="Q13" s="833">
        <v>0.64583333333333337</v>
      </c>
      <c r="R13" s="833"/>
      <c r="S13" s="833"/>
      <c r="T13" s="833"/>
      <c r="U13" s="834">
        <f t="shared" ref="U13:U31" si="4">IF(Q13="","",IF($AA$11=$BA$25,TEXT(CEILING(BE13, "0:30"),"h:mm"),CEILING(BF13, 0.5)))</f>
        <v>0.5</v>
      </c>
      <c r="V13" s="834"/>
      <c r="W13" s="834"/>
      <c r="X13" s="835"/>
      <c r="Y13" s="308">
        <f t="shared" ref="Y13:Y31" si="5">IF(U13="","",IF(AND(OR(AA13=$BB$11,AA13=$BB$12,AA13=$BB$18,AA13=$BB$19),AW13=1),5,IF(OR(AA13=$BB$14,AND(OR(AA13=$BB$16,AA13=$BB$19),AJ13="×")),2,IF(AND(OR(AA13=$BB$16,AA13=$BB$17),AW13=1),6,IF(AA13=$BB$22,7,IF(OR(AA13=$BB$23,AA13=$BB$24),8,IF(U13="","",1)))))))</f>
        <v>1</v>
      </c>
      <c r="Z13" s="295"/>
      <c r="AA13" s="823" t="s">
        <v>653</v>
      </c>
      <c r="AB13" s="824"/>
      <c r="AC13" s="824"/>
      <c r="AD13" s="824"/>
      <c r="AE13" s="824"/>
      <c r="AF13" s="824"/>
      <c r="AG13" s="824"/>
      <c r="AH13" s="824"/>
      <c r="AI13" s="825"/>
      <c r="AJ13" s="826" t="str">
        <f>IF(AV13="×",AV13,IF(AT13="","",IF(AS13="",SUM($AU$12:AU13),SUM($AS$12:AS13))))</f>
        <v/>
      </c>
      <c r="AK13" s="827"/>
      <c r="AL13" s="272" t="str">
        <f>IF(AV13="×",AV13,IF(AT13="","",IF(AS13="",SUM($AU$11:AU13),SUM($AS$11:AS13))))</f>
        <v/>
      </c>
      <c r="AM13" s="307" t="str">
        <f t="shared" ref="AM13:AM38" si="6">IF(G13="","",IF($AA$11=$BA$25,G13-D13,""))</f>
        <v/>
      </c>
      <c r="AN13" s="307" t="str">
        <f t="shared" ref="AN13:AN31" si="7">IF(Q13="","",IF($AA$11=$BA$25,CEILING(Q13-M13,"00:30"),""))</f>
        <v/>
      </c>
      <c r="AO13" s="272">
        <f>COUNTIF($B$11:B13,B13)</f>
        <v>2</v>
      </c>
      <c r="AP13" s="254" t="str">
        <f>IF(AO13=1,"",IF(OR(COUNTIF(AA13,"*通学支援加算（行き*"),COUNTIF(AA13,"*通学支援加算（帰り）*")),"×",""))</f>
        <v/>
      </c>
      <c r="AQ13" s="254" t="str">
        <f>IF(AV13="×",AV13,IF(AT13="","",IF(AS13="",SUM($AU$11:AU13),SUM($AS$11:AS13))))</f>
        <v/>
      </c>
      <c r="AR13" s="254" t="str">
        <f>IF(U13=$BF$8,IF(OR(AA13=$BB$10,AA13=$BB$15,AA13=$BB$19),COUNTIFS($AA$11:AA13,$BB$10)+COUNTIFS($AA$11:AA13,$BB$15)+COUNTIFS($AA$11:AA13,$BB$19),IF(OR(AA13=$BB$11,AA13=$BB$16,AA13=$BB$20),COUNTIFS($AA$11:AA13,$BB$11)+COUNTIFS($AA$11:AA13,$BB$16)+COUNTIFS($AA$11:AA13,$BB$20),"")),"")</f>
        <v/>
      </c>
      <c r="AS13" s="254" t="str">
        <f t="shared" ref="AS13:AS31" si="8">IF(OR(U13=0.5,U13=$BA$25),IF(AV13="×","",IF(AA13="","",IF(AA13=$BB$17,2,IF(OR(AA13=$BB$12,AA13=$BB$19,AA13=$BB$17,AA13=$BB$24),1,"")))),"")</f>
        <v/>
      </c>
      <c r="AT13" s="254" t="str">
        <f t="shared" si="2"/>
        <v/>
      </c>
      <c r="AU13" s="254" t="str">
        <f t="shared" ref="AU13:AU31" si="9">IF(OR(U13=0.5,U13=$BA$25),IF(AV13="×","",IF(AA13="","",IF(AA13=$BB$16,2,IF(OR(AA13=$BB$11,AA13=$BB$18,AA13=$BB$16,AA13=$BB$23),1,"")))),"")</f>
        <v/>
      </c>
      <c r="AV13" s="254" t="str">
        <f>IF(OR(AA13=$BB$11,AA13=$BB$12,AA13=$BB$16,AA13=$BB$17,AA13=$BB$17,AA13=$BB$18,AA13=$BB$19,AA13=$BB$23,AA13=$BB$24),IF(OR(AW13="",AW13=1),"","×"),"")</f>
        <v/>
      </c>
      <c r="AW13" s="254">
        <f>COUNTIF($AZ$11:AZ13,AZ13)</f>
        <v>2</v>
      </c>
      <c r="AX13" s="254" t="str">
        <f>IF(M13="","",IF(AND(B13=B12,(M13-Q12)*24&lt;2,AA13=$BB$9,AT12=1,AV12="",OR(AA12=$BB$11,AA12=$BB$12,AA12=$BB$16,AA12=$BB$17,AA12=$BB$18,AA12=$BB$19,AA12=$BB$23,AA12=$BB$24)), 1, ""))</f>
        <v/>
      </c>
      <c r="AY13" s="254" t="str">
        <f t="shared" ref="AY13:AY37" si="10">IF(OR(U13=0.5,U13=$BA$25),IF(COUNTIF(AA13,"*通学支援加算（行き）*"),$BB$11,IF(COUNTIF(AA13,"*通学支援加算（帰り）*"),$BB$12,"")),"")</f>
        <v/>
      </c>
      <c r="AZ13" s="254" t="str">
        <f t="shared" ref="AZ13:AZ31" si="11">B13&amp;AY13</f>
        <v>1</v>
      </c>
      <c r="BA13" s="106"/>
      <c r="BB13" s="108"/>
      <c r="BC13" s="109"/>
      <c r="BD13" s="110"/>
      <c r="BE13" s="111" t="str">
        <f t="shared" ref="BE13:BE58" si="12">IF(Q13="","",IF($AA$11=0.5,"",IF($AA$11=$BB$2,TEXT(Q13-M13,"h:mm")*24,TEXT(Q13-M13,"h:mm"))))</f>
        <v/>
      </c>
      <c r="BF13" s="111">
        <f t="shared" ref="BF13:BF58" si="13">IF(Q13="","",IF($AA$11=$BA$25,"",IF($AA$11=$BB$2,TEXT(Q13-M13,"h:mm")*24,TEXT(Q13-M13,"h:mm"))))</f>
        <v>0.5</v>
      </c>
      <c r="BG13" s="112"/>
      <c r="BH13" s="93"/>
      <c r="BI13" s="93"/>
      <c r="BJ13" s="93"/>
      <c r="BK13" s="93"/>
      <c r="BL13" s="93"/>
      <c r="BM13" s="93"/>
      <c r="BN13" s="93"/>
      <c r="BO13" s="93"/>
    </row>
    <row r="14" spans="1:67" ht="34.5" customHeight="1" x14ac:dyDescent="0.15">
      <c r="A14" s="89">
        <v>3</v>
      </c>
      <c r="B14" s="246">
        <v>2</v>
      </c>
      <c r="C14" s="107"/>
      <c r="D14" s="828">
        <v>0.625</v>
      </c>
      <c r="E14" s="829"/>
      <c r="F14" s="829"/>
      <c r="G14" s="829">
        <v>0.64583333333333337</v>
      </c>
      <c r="H14" s="829"/>
      <c r="I14" s="829"/>
      <c r="J14" s="830">
        <f t="shared" si="3"/>
        <v>0.5</v>
      </c>
      <c r="K14" s="830"/>
      <c r="L14" s="831"/>
      <c r="M14" s="832">
        <v>0.625</v>
      </c>
      <c r="N14" s="833"/>
      <c r="O14" s="833"/>
      <c r="P14" s="833"/>
      <c r="Q14" s="833">
        <v>0.64583333333333337</v>
      </c>
      <c r="R14" s="833"/>
      <c r="S14" s="833"/>
      <c r="T14" s="833"/>
      <c r="U14" s="834">
        <f t="shared" si="4"/>
        <v>0.5</v>
      </c>
      <c r="V14" s="834"/>
      <c r="W14" s="834"/>
      <c r="X14" s="835"/>
      <c r="Y14" s="308">
        <f>IF(U14="","",IF(AND(OR(AA14=$BB$11,AA14=$BB$12,AA14=$BB$18,AA14=$BB$19),AW14=1),5,IF(OR(AA14=$BB$14,AND(OR(AA14=$BB$16,AA14=$BB$19),AJ14="×")),2,IF(AND(OR(AA14=$BB$16,AA14=$BB$17),AW14=1),6,IF(AA14=$BB$22,7,IF(OR(AA14=$BB$23,AA14=$BB$24),8,IF(U14="","",1)))))))</f>
        <v>5</v>
      </c>
      <c r="Z14" s="295"/>
      <c r="AA14" s="823" t="s">
        <v>672</v>
      </c>
      <c r="AB14" s="824"/>
      <c r="AC14" s="824"/>
      <c r="AD14" s="824"/>
      <c r="AE14" s="824"/>
      <c r="AF14" s="824"/>
      <c r="AG14" s="824"/>
      <c r="AH14" s="824"/>
      <c r="AI14" s="825"/>
      <c r="AJ14" s="826">
        <f>IF(AV14="×",AV14,IF(AT14="","",IF(AS14="",SUM($AU$12:AU14),SUM($AS$12:AS14))))</f>
        <v>1</v>
      </c>
      <c r="AK14" s="827"/>
      <c r="AL14" s="272">
        <f>IF(AV14="×",AV14,IF(AT14="","",IF(AS14="",SUM($AU$11:AU14),SUM($AS$11:AS14))))</f>
        <v>1</v>
      </c>
      <c r="AM14" s="307" t="str">
        <f t="shared" si="6"/>
        <v/>
      </c>
      <c r="AN14" s="307" t="str">
        <f t="shared" si="7"/>
        <v/>
      </c>
      <c r="AO14" s="272">
        <f>COUNTIF($B$11:B14,B14)</f>
        <v>1</v>
      </c>
      <c r="AP14" s="254" t="str">
        <f t="shared" ref="AP14:AP31" si="14">IF(AO14=1,"",IF(OR(COUNTIF(AA14,"*通学支援加算（行き*"),COUNTIF(AA14,"*通学支援加算（帰り）*")),"×",""))</f>
        <v/>
      </c>
      <c r="AQ14" s="254">
        <f>IF(AV14="×",AV14,IF(AT14="","",IF(AS14="",SUM($AU$11:AU14),SUM($AS$11:AS14))))</f>
        <v>1</v>
      </c>
      <c r="AR14" s="254" t="str">
        <f>IF(U14=$BF$8,IF(OR(AA14=$BB$10,AA14=$BB$15,AA14=$BB$19),COUNTIFS($AA$11:AA14,$BB$10)+COUNTIFS($AA$11:AA14,$BB$15)+COUNTIFS($AA$11:AA14,$BB$19),IF(OR(AA14=$BB$11,AA14=$BB$16,AA14=$BB$20),COUNTIFS($AA$11:AA14,$BB$11)+COUNTIFS($AA$11:AA14,$BB$16)+COUNTIFS($AA$11:AA14,$BB$20),"")),"")</f>
        <v/>
      </c>
      <c r="AS14" s="254" t="str">
        <f t="shared" si="8"/>
        <v/>
      </c>
      <c r="AT14" s="254">
        <f t="shared" si="2"/>
        <v>1</v>
      </c>
      <c r="AU14" s="254">
        <f t="shared" si="9"/>
        <v>1</v>
      </c>
      <c r="AV14" s="254" t="str">
        <f t="shared" ref="AV14:AV31" si="15">IF(OR(AA14=$BB$11,AA14=$BB$12,AA14=$BB$15,AA14=$BB$16,AA14=$BB$17,AA14=$BB$17,AA14=$BB$18,AA14=$BB$19,AA14=$BB$23,AA14=$BB$24),IF(OR(AW14="",AW14=1),"","×"),"")</f>
        <v/>
      </c>
      <c r="AW14" s="254">
        <f>COUNTIF($AZ$11:AZ14,AZ14)</f>
        <v>1</v>
      </c>
      <c r="AX14" s="254" t="str">
        <f t="shared" ref="AX14:AX31" si="16">IF(M14="","",IF(AND(B14=B13,(M14-Q13)*24&lt;2,AA14=$BB$9,AT13=1,AV13="",OR(AA13=$BB$11,AA13=$BB$12,AA13=$BB$16,AA13=$BB$17,AA13=$BB$18,AA13=$BB$19,AA13=$BB$23,AA13=$BB$24)), 1, ""))</f>
        <v/>
      </c>
      <c r="AY14" s="254" t="str">
        <f t="shared" si="10"/>
        <v>通学支援加算（行き）</v>
      </c>
      <c r="AZ14" s="254" t="str">
        <f t="shared" si="11"/>
        <v>2通学支援加算（行き）</v>
      </c>
      <c r="BA14" s="841" t="s">
        <v>686</v>
      </c>
      <c r="BB14" s="92" t="s">
        <v>610</v>
      </c>
      <c r="BC14" s="109"/>
      <c r="BD14" s="110"/>
      <c r="BE14" s="111" t="str">
        <f t="shared" si="12"/>
        <v/>
      </c>
      <c r="BF14" s="111">
        <f t="shared" si="13"/>
        <v>0.5</v>
      </c>
      <c r="BG14" s="112"/>
      <c r="BH14" s="93"/>
      <c r="BI14" s="93"/>
      <c r="BJ14" s="93"/>
      <c r="BK14" s="93"/>
      <c r="BL14" s="93"/>
      <c r="BM14" s="93"/>
      <c r="BN14" s="93"/>
      <c r="BO14" s="93"/>
    </row>
    <row r="15" spans="1:67" ht="34.5" customHeight="1" x14ac:dyDescent="0.15">
      <c r="A15" s="89">
        <v>4</v>
      </c>
      <c r="B15" s="246">
        <v>2</v>
      </c>
      <c r="C15" s="107"/>
      <c r="D15" s="828">
        <v>0.66666666666666663</v>
      </c>
      <c r="E15" s="829"/>
      <c r="F15" s="829"/>
      <c r="G15" s="829">
        <v>0.78125</v>
      </c>
      <c r="H15" s="829"/>
      <c r="I15" s="829"/>
      <c r="J15" s="830">
        <f t="shared" si="3"/>
        <v>2.75</v>
      </c>
      <c r="K15" s="830"/>
      <c r="L15" s="831"/>
      <c r="M15" s="832">
        <v>0.66666666666666663</v>
      </c>
      <c r="N15" s="833"/>
      <c r="O15" s="833"/>
      <c r="P15" s="833"/>
      <c r="Q15" s="833">
        <v>0.78125</v>
      </c>
      <c r="R15" s="833"/>
      <c r="S15" s="833"/>
      <c r="T15" s="833"/>
      <c r="U15" s="834">
        <f t="shared" si="4"/>
        <v>3</v>
      </c>
      <c r="V15" s="834"/>
      <c r="W15" s="834"/>
      <c r="X15" s="835"/>
      <c r="Y15" s="308">
        <f t="shared" si="5"/>
        <v>1</v>
      </c>
      <c r="Z15" s="295"/>
      <c r="AA15" s="823"/>
      <c r="AB15" s="824"/>
      <c r="AC15" s="824"/>
      <c r="AD15" s="824"/>
      <c r="AE15" s="824"/>
      <c r="AF15" s="824"/>
      <c r="AG15" s="824"/>
      <c r="AH15" s="824"/>
      <c r="AI15" s="825"/>
      <c r="AJ15" s="826" t="str">
        <f>IF(AV15="×",AV15,IF(AT15="","",IF(AS15="",SUM($AU$12:AU15),SUM($AS$12:AS15))))</f>
        <v/>
      </c>
      <c r="AK15" s="827"/>
      <c r="AL15" s="272" t="str">
        <f>IF(AV15="×",AV15,IF(AT15="","",IF(AS15="",SUM($AU$11:AU15),SUM($AS$11:AS15))))</f>
        <v/>
      </c>
      <c r="AM15" s="307" t="str">
        <f t="shared" si="6"/>
        <v/>
      </c>
      <c r="AN15" s="307" t="str">
        <f t="shared" si="7"/>
        <v/>
      </c>
      <c r="AO15" s="272">
        <f>COUNTIF($B$11:B15,B15)</f>
        <v>2</v>
      </c>
      <c r="AP15" s="254" t="str">
        <f>IF(AO15=1,"",IF(OR(COUNTIF(AA15,"*通学支援加算（行き*"),COUNTIF(AA15,"*通学支援加算（帰り）*")),"×",""))</f>
        <v/>
      </c>
      <c r="AQ15" s="254" t="str">
        <f>IF(AV15="×",AV15,IF(AT15="","",IF(AS15="",SUM($AU$11:AU15),SUM($AS$11:AS15))))</f>
        <v/>
      </c>
      <c r="AR15" s="254" t="str">
        <f>IF(U15=$BF$8,IF(OR(AA15=$BB$10,AA15=$BB$15,AA15=$BB$19),COUNTIFS($AA$11:AA15,$BB$10)+COUNTIFS($AA$11:AA15,$BB$15)+COUNTIFS($AA$11:AA15,$BB$19),IF(OR(AA15=$BB$11,AA15=$BB$16,AA15=$BB$20),COUNTIFS($AA$11:AA15,$BB$11)+COUNTIFS($AA$11:AA15,$BB$16)+COUNTIFS($AA$11:AA15,$BB$20),"")),"")</f>
        <v/>
      </c>
      <c r="AS15" s="254" t="str">
        <f t="shared" si="8"/>
        <v/>
      </c>
      <c r="AT15" s="254" t="str">
        <f t="shared" si="2"/>
        <v/>
      </c>
      <c r="AU15" s="254" t="str">
        <f t="shared" si="9"/>
        <v/>
      </c>
      <c r="AV15" s="254" t="str">
        <f t="shared" si="15"/>
        <v/>
      </c>
      <c r="AW15" s="254">
        <f>COUNTIF($AZ$11:AZ15,AZ15)</f>
        <v>1</v>
      </c>
      <c r="AX15" s="254" t="str">
        <f t="shared" si="16"/>
        <v/>
      </c>
      <c r="AY15" s="254" t="str">
        <f t="shared" si="10"/>
        <v/>
      </c>
      <c r="AZ15" s="254" t="str">
        <f t="shared" si="11"/>
        <v>2</v>
      </c>
      <c r="BA15" s="841"/>
      <c r="BB15" s="92" t="s">
        <v>652</v>
      </c>
      <c r="BE15" s="111" t="str">
        <f t="shared" si="12"/>
        <v/>
      </c>
      <c r="BF15" s="111">
        <f t="shared" si="13"/>
        <v>2.75</v>
      </c>
    </row>
    <row r="16" spans="1:67" ht="34.5" customHeight="1" x14ac:dyDescent="0.15">
      <c r="A16" s="89">
        <v>5</v>
      </c>
      <c r="B16" s="246">
        <v>2</v>
      </c>
      <c r="C16" s="107"/>
      <c r="D16" s="828">
        <v>0.64583333333333337</v>
      </c>
      <c r="E16" s="829"/>
      <c r="F16" s="829"/>
      <c r="G16" s="829">
        <v>0.66666666666666663</v>
      </c>
      <c r="H16" s="829"/>
      <c r="I16" s="829"/>
      <c r="J16" s="830">
        <f t="shared" si="3"/>
        <v>0.5</v>
      </c>
      <c r="K16" s="830"/>
      <c r="L16" s="831"/>
      <c r="M16" s="832">
        <v>0.64583333333333337</v>
      </c>
      <c r="N16" s="833"/>
      <c r="O16" s="833"/>
      <c r="P16" s="833"/>
      <c r="Q16" s="833">
        <v>0.66666666666666663</v>
      </c>
      <c r="R16" s="833"/>
      <c r="S16" s="833"/>
      <c r="T16" s="833"/>
      <c r="U16" s="834">
        <f t="shared" si="4"/>
        <v>0.5</v>
      </c>
      <c r="V16" s="834"/>
      <c r="W16" s="834"/>
      <c r="X16" s="835"/>
      <c r="Y16" s="308">
        <f t="shared" si="5"/>
        <v>6</v>
      </c>
      <c r="Z16" s="295"/>
      <c r="AA16" s="823" t="s">
        <v>668</v>
      </c>
      <c r="AB16" s="824"/>
      <c r="AC16" s="824"/>
      <c r="AD16" s="824"/>
      <c r="AE16" s="824"/>
      <c r="AF16" s="824"/>
      <c r="AG16" s="824"/>
      <c r="AH16" s="824"/>
      <c r="AI16" s="825"/>
      <c r="AJ16" s="826">
        <f>IF(AV16="×",AV16,IF(AT16="","",IF(AS16="",SUM($AU$12:AU16),SUM($AS$12:AS16))))</f>
        <v>2</v>
      </c>
      <c r="AK16" s="827"/>
      <c r="AL16" s="272">
        <f>IF(AV16="×",AV16,IF(AT16="","",IF(AS16="",SUM($AU$11:AU16),SUM($AS$11:AS16))))</f>
        <v>2</v>
      </c>
      <c r="AM16" s="307" t="str">
        <f t="shared" si="6"/>
        <v/>
      </c>
      <c r="AN16" s="307" t="str">
        <f t="shared" si="7"/>
        <v/>
      </c>
      <c r="AO16" s="272">
        <f>COUNTIF($B$11:B16,B16)</f>
        <v>3</v>
      </c>
      <c r="AP16" s="254" t="str">
        <f t="shared" si="14"/>
        <v>×</v>
      </c>
      <c r="AQ16" s="254">
        <f>IF(AV16="×",AV16,IF(AT16="","",IF(AS16="",SUM($AU$11:AU16),SUM($AS$11:AS16))))</f>
        <v>2</v>
      </c>
      <c r="AR16" s="254" t="str">
        <f>IF(U16=$BF$8,IF(OR(AA16=$BB$10,AA16=$BB$15,AA16=$BB$19),COUNTIFS($AA$11:AA16,$BB$10)+COUNTIFS($AA$11:AA16,$BB$15)+COUNTIFS($AA$11:AA16,$BB$19),IF(OR(AA16=$BB$11,AA16=$BB$16,AA16=$BB$20),COUNTIFS($AA$11:AA16,$BB$11)+COUNTIFS($AA$11:AA16,$BB$16)+COUNTIFS($AA$11:AA16,$BB$20),"")),"")</f>
        <v/>
      </c>
      <c r="AS16" s="254">
        <f t="shared" si="8"/>
        <v>2</v>
      </c>
      <c r="AT16" s="254">
        <f t="shared" si="2"/>
        <v>1</v>
      </c>
      <c r="AU16" s="254" t="str">
        <f t="shared" si="9"/>
        <v/>
      </c>
      <c r="AV16" s="254" t="str">
        <f t="shared" si="15"/>
        <v/>
      </c>
      <c r="AW16" s="254">
        <f>COUNTIF($AZ$11:AZ16,AZ16)</f>
        <v>1</v>
      </c>
      <c r="AX16" s="254" t="str">
        <f t="shared" si="16"/>
        <v/>
      </c>
      <c r="AY16" s="254" t="str">
        <f t="shared" si="10"/>
        <v>通学支援加算（帰り）</v>
      </c>
      <c r="AZ16" s="254" t="str">
        <f t="shared" si="11"/>
        <v>2通学支援加算（帰り）</v>
      </c>
      <c r="BA16" s="113"/>
      <c r="BB16" s="248" t="s">
        <v>667</v>
      </c>
      <c r="BE16" s="111" t="str">
        <f t="shared" si="12"/>
        <v/>
      </c>
      <c r="BF16" s="111">
        <f t="shared" si="13"/>
        <v>0.5</v>
      </c>
    </row>
    <row r="17" spans="1:59" ht="34.5" customHeight="1" x14ac:dyDescent="0.15">
      <c r="A17" s="89">
        <v>6</v>
      </c>
      <c r="B17" s="246">
        <v>2</v>
      </c>
      <c r="C17" s="107"/>
      <c r="D17" s="828">
        <v>0.72916666666666663</v>
      </c>
      <c r="E17" s="829"/>
      <c r="F17" s="829"/>
      <c r="G17" s="829">
        <v>0.77083333333333337</v>
      </c>
      <c r="H17" s="829"/>
      <c r="I17" s="829"/>
      <c r="J17" s="830">
        <f t="shared" si="3"/>
        <v>1</v>
      </c>
      <c r="K17" s="830"/>
      <c r="L17" s="831"/>
      <c r="M17" s="832">
        <v>0.72916666666666663</v>
      </c>
      <c r="N17" s="833"/>
      <c r="O17" s="833"/>
      <c r="P17" s="833"/>
      <c r="Q17" s="833">
        <v>0.77083333333333337</v>
      </c>
      <c r="R17" s="833"/>
      <c r="S17" s="833"/>
      <c r="T17" s="833"/>
      <c r="U17" s="834">
        <f t="shared" si="4"/>
        <v>1</v>
      </c>
      <c r="V17" s="834"/>
      <c r="W17" s="834"/>
      <c r="X17" s="835"/>
      <c r="Y17" s="308">
        <f t="shared" si="5"/>
        <v>1</v>
      </c>
      <c r="Z17" s="295"/>
      <c r="AA17" s="823" t="s">
        <v>653</v>
      </c>
      <c r="AB17" s="824"/>
      <c r="AC17" s="824"/>
      <c r="AD17" s="824"/>
      <c r="AE17" s="824"/>
      <c r="AF17" s="824"/>
      <c r="AG17" s="824"/>
      <c r="AH17" s="824"/>
      <c r="AI17" s="825"/>
      <c r="AJ17" s="826" t="str">
        <f>IF(AV17="×",AV17,IF(AT17="","",IF(AS17="",SUM($AU$12:AU17),SUM($AS$12:AS17))))</f>
        <v/>
      </c>
      <c r="AK17" s="827"/>
      <c r="AL17" s="272" t="str">
        <f>IF(AV17="×",AV17,IF(AT17="","",IF(AS17="",SUM($AU$11:AU17),SUM($AS$11:AS17))))</f>
        <v/>
      </c>
      <c r="AM17" s="307" t="str">
        <f t="shared" si="6"/>
        <v/>
      </c>
      <c r="AN17" s="307" t="str">
        <f t="shared" si="7"/>
        <v/>
      </c>
      <c r="AO17" s="272">
        <f>COUNTIF($B$11:B17,B17)</f>
        <v>4</v>
      </c>
      <c r="AP17" s="254" t="str">
        <f t="shared" si="14"/>
        <v/>
      </c>
      <c r="AQ17" s="254" t="str">
        <f>IF(AV17="×",AV17,IF(AT17="","",IF(AS17="",SUM($AU$11:AU17),SUM($AS$11:AS17))))</f>
        <v/>
      </c>
      <c r="AR17" s="254" t="str">
        <f>IF(U17=$BF$8,IF(OR(AA17=$BB$10,AA17=$BB$15,AA17=$BB$19),COUNTIFS($AA$11:AA17,$BB$10)+COUNTIFS($AA$11:AA17,$BB$15)+COUNTIFS($AA$11:AA17,$BB$19),IF(OR(AA17=$BB$11,AA17=$BB$16,AA17=$BB$20),COUNTIFS($AA$11:AA17,$BB$11)+COUNTIFS($AA$11:AA17,$BB$16)+COUNTIFS($AA$11:AA17,$BB$20),"")),"")</f>
        <v/>
      </c>
      <c r="AS17" s="254" t="str">
        <f t="shared" si="8"/>
        <v/>
      </c>
      <c r="AT17" s="254" t="str">
        <f t="shared" si="2"/>
        <v/>
      </c>
      <c r="AU17" s="254" t="str">
        <f t="shared" si="9"/>
        <v/>
      </c>
      <c r="AV17" s="254" t="str">
        <f t="shared" si="15"/>
        <v/>
      </c>
      <c r="AW17" s="254">
        <f>COUNTIF($AZ$11:AZ17,AZ17)</f>
        <v>2</v>
      </c>
      <c r="AX17" s="254">
        <f t="shared" si="16"/>
        <v>1</v>
      </c>
      <c r="AY17" s="254" t="str">
        <f t="shared" si="10"/>
        <v/>
      </c>
      <c r="AZ17" s="254" t="str">
        <f t="shared" si="11"/>
        <v>2</v>
      </c>
      <c r="BA17" s="113"/>
      <c r="BB17" s="249" t="s">
        <v>668</v>
      </c>
      <c r="BE17" s="111" t="str">
        <f t="shared" si="12"/>
        <v/>
      </c>
      <c r="BF17" s="111">
        <f t="shared" si="13"/>
        <v>1</v>
      </c>
    </row>
    <row r="18" spans="1:59" ht="34.5" customHeight="1" x14ac:dyDescent="0.15">
      <c r="A18" s="89">
        <v>7</v>
      </c>
      <c r="B18" s="246">
        <v>10</v>
      </c>
      <c r="C18" s="107"/>
      <c r="D18" s="828">
        <v>0.4375</v>
      </c>
      <c r="E18" s="829"/>
      <c r="F18" s="829"/>
      <c r="G18" s="829">
        <v>0.52083333333333337</v>
      </c>
      <c r="H18" s="829"/>
      <c r="I18" s="829"/>
      <c r="J18" s="830">
        <f t="shared" si="3"/>
        <v>2</v>
      </c>
      <c r="K18" s="830"/>
      <c r="L18" s="831"/>
      <c r="M18" s="832">
        <v>0.4375</v>
      </c>
      <c r="N18" s="833"/>
      <c r="O18" s="833"/>
      <c r="P18" s="833"/>
      <c r="Q18" s="833">
        <v>0.52083333333333337</v>
      </c>
      <c r="R18" s="833"/>
      <c r="S18" s="833"/>
      <c r="T18" s="833"/>
      <c r="U18" s="834">
        <f t="shared" si="4"/>
        <v>2</v>
      </c>
      <c r="V18" s="834"/>
      <c r="W18" s="834"/>
      <c r="X18" s="835"/>
      <c r="Y18" s="308">
        <f t="shared" si="5"/>
        <v>1</v>
      </c>
      <c r="Z18" s="295"/>
      <c r="AA18" s="823"/>
      <c r="AB18" s="824"/>
      <c r="AC18" s="824"/>
      <c r="AD18" s="824"/>
      <c r="AE18" s="824"/>
      <c r="AF18" s="824"/>
      <c r="AG18" s="824"/>
      <c r="AH18" s="824"/>
      <c r="AI18" s="825"/>
      <c r="AJ18" s="826" t="str">
        <f>IF(AV18="×",AV18,IF(AT18="","",IF(AS18="",SUM($AU$12:AU18),SUM($AS$12:AS18))))</f>
        <v/>
      </c>
      <c r="AK18" s="827"/>
      <c r="AL18" s="272" t="str">
        <f>IF(AV18="×",AV18,IF(AT18="","",IF(AS18="",SUM($AU$11:AU18),SUM($AS$11:AS18))))</f>
        <v/>
      </c>
      <c r="AM18" s="307" t="str">
        <f t="shared" si="6"/>
        <v/>
      </c>
      <c r="AN18" s="307" t="str">
        <f t="shared" si="7"/>
        <v/>
      </c>
      <c r="AO18" s="272">
        <f>COUNTIF($B$11:B18,B18)</f>
        <v>1</v>
      </c>
      <c r="AP18" s="254" t="str">
        <f t="shared" si="14"/>
        <v/>
      </c>
      <c r="AQ18" s="254" t="str">
        <f>IF(AV18="×",AV18,IF(AT18="","",IF(AS18="",SUM($AU$11:AU18),SUM($AS$11:AS18))))</f>
        <v/>
      </c>
      <c r="AR18" s="254" t="str">
        <f>IF(U18=$BF$8,IF(OR(AA18=$BB$10,AA18=$BB$15,AA18=$BB$19),COUNTIFS($AA$11:AA18,$BB$10)+COUNTIFS($AA$11:AA18,$BB$15)+COUNTIFS($AA$11:AA18,$BB$19),IF(OR(AA18=$BB$11,AA18=$BB$16,AA18=$BB$20),COUNTIFS($AA$11:AA18,$BB$11)+COUNTIFS($AA$11:AA18,$BB$16)+COUNTIFS($AA$11:AA18,$BB$20),"")),"")</f>
        <v/>
      </c>
      <c r="AS18" s="254" t="str">
        <f t="shared" si="8"/>
        <v/>
      </c>
      <c r="AT18" s="254" t="str">
        <f t="shared" si="2"/>
        <v/>
      </c>
      <c r="AU18" s="254" t="str">
        <f t="shared" si="9"/>
        <v/>
      </c>
      <c r="AV18" s="254" t="str">
        <f t="shared" si="15"/>
        <v/>
      </c>
      <c r="AW18" s="254">
        <f>COUNTIF($AZ$11:AZ18,AZ18)</f>
        <v>1</v>
      </c>
      <c r="AX18" s="254" t="str">
        <f t="shared" si="16"/>
        <v/>
      </c>
      <c r="AY18" s="254" t="str">
        <f t="shared" si="10"/>
        <v/>
      </c>
      <c r="AZ18" s="254" t="str">
        <f t="shared" si="11"/>
        <v>10</v>
      </c>
      <c r="BA18" s="841" t="s">
        <v>687</v>
      </c>
      <c r="BB18" s="248" t="s">
        <v>672</v>
      </c>
      <c r="BD18" s="109"/>
      <c r="BE18" s="111" t="str">
        <f t="shared" si="12"/>
        <v/>
      </c>
      <c r="BF18" s="111">
        <f t="shared" si="13"/>
        <v>2</v>
      </c>
    </row>
    <row r="19" spans="1:59" ht="34.5" customHeight="1" x14ac:dyDescent="0.15">
      <c r="A19" s="89">
        <v>8</v>
      </c>
      <c r="B19" s="246"/>
      <c r="C19" s="107"/>
      <c r="D19" s="828"/>
      <c r="E19" s="829"/>
      <c r="F19" s="829"/>
      <c r="G19" s="829"/>
      <c r="H19" s="829"/>
      <c r="I19" s="829"/>
      <c r="J19" s="830" t="str">
        <f t="shared" si="3"/>
        <v/>
      </c>
      <c r="K19" s="830"/>
      <c r="L19" s="831"/>
      <c r="M19" s="832"/>
      <c r="N19" s="833"/>
      <c r="O19" s="833"/>
      <c r="P19" s="833"/>
      <c r="Q19" s="833"/>
      <c r="R19" s="833"/>
      <c r="S19" s="833"/>
      <c r="T19" s="833"/>
      <c r="U19" s="834" t="str">
        <f t="shared" si="4"/>
        <v/>
      </c>
      <c r="V19" s="834"/>
      <c r="W19" s="834"/>
      <c r="X19" s="835"/>
      <c r="Y19" s="308" t="str">
        <f t="shared" si="5"/>
        <v/>
      </c>
      <c r="Z19" s="295"/>
      <c r="AA19" s="823"/>
      <c r="AB19" s="824"/>
      <c r="AC19" s="824"/>
      <c r="AD19" s="824"/>
      <c r="AE19" s="824"/>
      <c r="AF19" s="824"/>
      <c r="AG19" s="824"/>
      <c r="AH19" s="824"/>
      <c r="AI19" s="825"/>
      <c r="AJ19" s="826" t="str">
        <f>IF(AV19="×",AV19,IF(AT19="","",IF(AS19="",SUM($AU$12:AU19),SUM($AS$12:AS19))))</f>
        <v/>
      </c>
      <c r="AK19" s="827"/>
      <c r="AL19" s="272" t="str">
        <f>IF(AV19="×",AV19,IF(AT19="","",IF(AS19="",SUM($AU$11:AU19),SUM($AS$11:AS19))))</f>
        <v/>
      </c>
      <c r="AM19" s="307" t="str">
        <f t="shared" si="6"/>
        <v/>
      </c>
      <c r="AN19" s="307" t="str">
        <f t="shared" si="7"/>
        <v/>
      </c>
      <c r="AO19" s="272">
        <f>COUNTIF($B$11:B19,B19)</f>
        <v>0</v>
      </c>
      <c r="AP19" s="254" t="str">
        <f t="shared" si="14"/>
        <v/>
      </c>
      <c r="AQ19" s="254" t="str">
        <f>IF(AV19="×",AV19,IF(AT19="","",IF(AS19="",SUM($AU$11:AU19),SUM($AS$11:AS19))))</f>
        <v/>
      </c>
      <c r="AR19" s="254">
        <f>IF(U19=$BF$8,IF(OR(AA19=$BB$10,AA19=$BB$15,AA19=$BB$19),COUNTIFS($AA$11:AA19,$BB$10)+COUNTIFS($AA$11:AA19,$BB$15)+COUNTIFS($AA$11:AA19,$BB$19),IF(OR(AA19=$BB$11,AA19=$BB$16,AA19=$BB$20),COUNTIFS($AA$11:AA19,$BB$11)+COUNTIFS($AA$11:AA19,$BB$16)+COUNTIFS($AA$11:AA19,$BB$20),"")),"")</f>
        <v>1</v>
      </c>
      <c r="AS19" s="254" t="str">
        <f t="shared" si="8"/>
        <v/>
      </c>
      <c r="AT19" s="254" t="str">
        <f t="shared" si="2"/>
        <v/>
      </c>
      <c r="AU19" s="254" t="str">
        <f t="shared" si="9"/>
        <v/>
      </c>
      <c r="AV19" s="254" t="str">
        <f t="shared" si="15"/>
        <v/>
      </c>
      <c r="AW19" s="254">
        <f>COUNTIF($AZ$11:AZ19,AZ19)</f>
        <v>1</v>
      </c>
      <c r="AX19" s="254" t="str">
        <f t="shared" si="16"/>
        <v/>
      </c>
      <c r="AY19" s="254" t="str">
        <f t="shared" si="10"/>
        <v/>
      </c>
      <c r="AZ19" s="254" t="str">
        <f t="shared" si="11"/>
        <v/>
      </c>
      <c r="BA19" s="841"/>
      <c r="BB19" s="249" t="s">
        <v>673</v>
      </c>
      <c r="BE19" s="111" t="str">
        <f t="shared" si="12"/>
        <v/>
      </c>
      <c r="BF19" s="111" t="str">
        <f t="shared" si="13"/>
        <v/>
      </c>
    </row>
    <row r="20" spans="1:59" ht="34.5" customHeight="1" x14ac:dyDescent="0.15">
      <c r="A20" s="89">
        <v>9</v>
      </c>
      <c r="B20" s="246"/>
      <c r="C20" s="107"/>
      <c r="D20" s="828"/>
      <c r="E20" s="829"/>
      <c r="F20" s="829"/>
      <c r="G20" s="829"/>
      <c r="H20" s="829"/>
      <c r="I20" s="829"/>
      <c r="J20" s="830" t="str">
        <f t="shared" si="3"/>
        <v/>
      </c>
      <c r="K20" s="830"/>
      <c r="L20" s="831"/>
      <c r="M20" s="832"/>
      <c r="N20" s="833"/>
      <c r="O20" s="833"/>
      <c r="P20" s="833"/>
      <c r="Q20" s="833"/>
      <c r="R20" s="833"/>
      <c r="S20" s="833"/>
      <c r="T20" s="833"/>
      <c r="U20" s="834" t="str">
        <f t="shared" si="4"/>
        <v/>
      </c>
      <c r="V20" s="834"/>
      <c r="W20" s="834"/>
      <c r="X20" s="835"/>
      <c r="Y20" s="308" t="str">
        <f t="shared" si="5"/>
        <v/>
      </c>
      <c r="Z20" s="295"/>
      <c r="AA20" s="823"/>
      <c r="AB20" s="824"/>
      <c r="AC20" s="824"/>
      <c r="AD20" s="824"/>
      <c r="AE20" s="824"/>
      <c r="AF20" s="824"/>
      <c r="AG20" s="824"/>
      <c r="AH20" s="824"/>
      <c r="AI20" s="825"/>
      <c r="AJ20" s="826" t="str">
        <f>IF(AV20="×",AV20,IF(AT20="","",IF(AS20="",SUM($AU$12:AU20),SUM($AS$12:AS20))))</f>
        <v/>
      </c>
      <c r="AK20" s="827"/>
      <c r="AL20" s="272" t="str">
        <f>IF(AV20="×",AV20,IF(AT20="","",IF(AS20="",SUM($AU$11:AU20),SUM($AS$11:AS20))))</f>
        <v/>
      </c>
      <c r="AM20" s="307" t="str">
        <f t="shared" si="6"/>
        <v/>
      </c>
      <c r="AN20" s="307" t="str">
        <f t="shared" si="7"/>
        <v/>
      </c>
      <c r="AO20" s="272">
        <f>COUNTIF($B$11:B20,B20)</f>
        <v>0</v>
      </c>
      <c r="AP20" s="254" t="str">
        <f t="shared" si="14"/>
        <v/>
      </c>
      <c r="AQ20" s="254" t="str">
        <f>IF(AV20="×",AV20,IF(AT20="","",IF(AS20="",SUM($AU$11:AU20),SUM($AS$11:AS20))))</f>
        <v/>
      </c>
      <c r="AR20" s="254">
        <f>IF(U20=$BF$8,IF(OR(AA20=$BB$10,AA20=$BB$15,AA20=$BB$19),COUNTIFS($AA$11:AA20,$BB$10)+COUNTIFS($AA$11:AA20,$BB$15)+COUNTIFS($AA$11:AA20,$BB$19),IF(OR(AA20=$BB$11,AA20=$BB$16,AA20=$BB$20),COUNTIFS($AA$11:AA20,$BB$11)+COUNTIFS($AA$11:AA20,$BB$16)+COUNTIFS($AA$11:AA20,$BB$20),"")),"")</f>
        <v>1</v>
      </c>
      <c r="AS20" s="254" t="str">
        <f t="shared" si="8"/>
        <v/>
      </c>
      <c r="AT20" s="254" t="str">
        <f t="shared" si="2"/>
        <v/>
      </c>
      <c r="AU20" s="254" t="str">
        <f t="shared" si="9"/>
        <v/>
      </c>
      <c r="AV20" s="254" t="str">
        <f t="shared" si="15"/>
        <v/>
      </c>
      <c r="AW20" s="254">
        <f>COUNTIF($AZ$11:AZ20,AZ20)</f>
        <v>2</v>
      </c>
      <c r="AX20" s="254" t="str">
        <f t="shared" si="16"/>
        <v/>
      </c>
      <c r="AY20" s="254" t="str">
        <f t="shared" si="10"/>
        <v/>
      </c>
      <c r="AZ20" s="254" t="str">
        <f t="shared" si="11"/>
        <v/>
      </c>
      <c r="BA20" s="257"/>
      <c r="BB20" s="249"/>
      <c r="BE20" s="111" t="str">
        <f t="shared" si="12"/>
        <v/>
      </c>
      <c r="BF20" s="111" t="str">
        <f t="shared" si="13"/>
        <v/>
      </c>
    </row>
    <row r="21" spans="1:59" ht="34.5" customHeight="1" x14ac:dyDescent="0.15">
      <c r="A21" s="89">
        <v>10</v>
      </c>
      <c r="B21" s="246"/>
      <c r="C21" s="107"/>
      <c r="D21" s="828"/>
      <c r="E21" s="829"/>
      <c r="F21" s="829"/>
      <c r="G21" s="829"/>
      <c r="H21" s="829"/>
      <c r="I21" s="829"/>
      <c r="J21" s="830" t="str">
        <f t="shared" si="3"/>
        <v/>
      </c>
      <c r="K21" s="830"/>
      <c r="L21" s="831"/>
      <c r="M21" s="832"/>
      <c r="N21" s="833"/>
      <c r="O21" s="833"/>
      <c r="P21" s="833"/>
      <c r="Q21" s="833"/>
      <c r="R21" s="833"/>
      <c r="S21" s="833"/>
      <c r="T21" s="833"/>
      <c r="U21" s="834" t="str">
        <f t="shared" si="4"/>
        <v/>
      </c>
      <c r="V21" s="834"/>
      <c r="W21" s="834"/>
      <c r="X21" s="835"/>
      <c r="Y21" s="308" t="str">
        <f t="shared" si="5"/>
        <v/>
      </c>
      <c r="Z21" s="295"/>
      <c r="AA21" s="823"/>
      <c r="AB21" s="824"/>
      <c r="AC21" s="824"/>
      <c r="AD21" s="824"/>
      <c r="AE21" s="824"/>
      <c r="AF21" s="824"/>
      <c r="AG21" s="824"/>
      <c r="AH21" s="824"/>
      <c r="AI21" s="825"/>
      <c r="AJ21" s="826" t="str">
        <f>IF(AV21="×",AV21,IF(AT21="","",IF(AS21="",SUM($AU$12:AU21),SUM($AS$12:AS21))))</f>
        <v/>
      </c>
      <c r="AK21" s="827"/>
      <c r="AL21" s="272" t="str">
        <f>IF(AV21="×",AV21,IF(AT21="","",IF(AS21="",SUM($AU$11:AU21),SUM($AS$11:AS21))))</f>
        <v/>
      </c>
      <c r="AM21" s="307" t="str">
        <f t="shared" si="6"/>
        <v/>
      </c>
      <c r="AN21" s="307" t="str">
        <f t="shared" si="7"/>
        <v/>
      </c>
      <c r="AO21" s="272">
        <f>COUNTIF($B$11:B21,B21)</f>
        <v>0</v>
      </c>
      <c r="AP21" s="254" t="str">
        <f t="shared" si="14"/>
        <v/>
      </c>
      <c r="AQ21" s="254" t="str">
        <f>IF(AV21="×",AV21,IF(AT21="","",IF(AS21="",SUM($AU$11:AU21),SUM($AS$11:AS21))))</f>
        <v/>
      </c>
      <c r="AR21" s="254">
        <f>IF(U21=$BF$8,IF(OR(AA21=$BB$10,AA21=$BB$15,AA21=$BB$19),COUNTIFS($AA$11:AA21,$BB$10)+COUNTIFS($AA$11:AA21,$BB$15)+COUNTIFS($AA$11:AA21,$BB$19),IF(OR(AA21=$BB$11,AA21=$BB$16,AA21=$BB$20),COUNTIFS($AA$11:AA21,$BB$11)+COUNTIFS($AA$11:AA21,$BB$16)+COUNTIFS($AA$11:AA21,$BB$20),"")),"")</f>
        <v>1</v>
      </c>
      <c r="AS21" s="254" t="str">
        <f t="shared" si="8"/>
        <v/>
      </c>
      <c r="AT21" s="254" t="str">
        <f t="shared" si="2"/>
        <v/>
      </c>
      <c r="AU21" s="254" t="str">
        <f t="shared" si="9"/>
        <v/>
      </c>
      <c r="AV21" s="254" t="str">
        <f t="shared" si="15"/>
        <v/>
      </c>
      <c r="AW21" s="254">
        <f>COUNTIF($AZ$11:AZ21,AZ21)</f>
        <v>3</v>
      </c>
      <c r="AX21" s="254" t="str">
        <f t="shared" si="16"/>
        <v/>
      </c>
      <c r="AY21" s="254" t="str">
        <f t="shared" si="10"/>
        <v/>
      </c>
      <c r="AZ21" s="254" t="str">
        <f t="shared" si="11"/>
        <v/>
      </c>
      <c r="BA21" s="840" t="s">
        <v>114</v>
      </c>
      <c r="BB21" s="109"/>
      <c r="BD21" s="109"/>
      <c r="BE21" s="111" t="str">
        <f t="shared" si="12"/>
        <v/>
      </c>
      <c r="BF21" s="111" t="str">
        <f t="shared" si="13"/>
        <v/>
      </c>
    </row>
    <row r="22" spans="1:59" ht="34.5" customHeight="1" x14ac:dyDescent="0.15">
      <c r="A22" s="89">
        <v>11</v>
      </c>
      <c r="B22" s="246"/>
      <c r="C22" s="107"/>
      <c r="D22" s="828"/>
      <c r="E22" s="829"/>
      <c r="F22" s="829"/>
      <c r="G22" s="829"/>
      <c r="H22" s="829"/>
      <c r="I22" s="829"/>
      <c r="J22" s="830" t="str">
        <f t="shared" si="3"/>
        <v/>
      </c>
      <c r="K22" s="830"/>
      <c r="L22" s="831"/>
      <c r="M22" s="832"/>
      <c r="N22" s="833"/>
      <c r="O22" s="833"/>
      <c r="P22" s="833"/>
      <c r="Q22" s="833"/>
      <c r="R22" s="833"/>
      <c r="S22" s="833"/>
      <c r="T22" s="833"/>
      <c r="U22" s="834" t="str">
        <f t="shared" si="4"/>
        <v/>
      </c>
      <c r="V22" s="834"/>
      <c r="W22" s="834"/>
      <c r="X22" s="835"/>
      <c r="Y22" s="308" t="str">
        <f t="shared" si="5"/>
        <v/>
      </c>
      <c r="Z22" s="295"/>
      <c r="AA22" s="823"/>
      <c r="AB22" s="824"/>
      <c r="AC22" s="824"/>
      <c r="AD22" s="824"/>
      <c r="AE22" s="824"/>
      <c r="AF22" s="824"/>
      <c r="AG22" s="824"/>
      <c r="AH22" s="824"/>
      <c r="AI22" s="825"/>
      <c r="AJ22" s="826" t="str">
        <f>IF(AV22="×",AV22,IF(AT22="","",IF(AS22="",SUM($AU$12:AU22),SUM($AS$12:AS22))))</f>
        <v/>
      </c>
      <c r="AK22" s="827"/>
      <c r="AL22" s="272" t="str">
        <f>IF(AV22="×",AV22,IF(AT22="","",IF(AS22="",SUM($AU$11:AU22),SUM($AS$11:AS22))))</f>
        <v/>
      </c>
      <c r="AM22" s="307" t="str">
        <f t="shared" si="6"/>
        <v/>
      </c>
      <c r="AN22" s="307" t="str">
        <f t="shared" si="7"/>
        <v/>
      </c>
      <c r="AO22" s="272">
        <f>COUNTIF($B$11:B22,B22)</f>
        <v>0</v>
      </c>
      <c r="AP22" s="254" t="str">
        <f t="shared" si="14"/>
        <v/>
      </c>
      <c r="AQ22" s="254" t="str">
        <f>IF(AV22="×",AV22,IF(AT22="","",IF(AS22="",SUM($AU$11:AU22),SUM($AS$11:AS22))))</f>
        <v/>
      </c>
      <c r="AR22" s="254">
        <f>IF(U22=$BF$8,IF(OR(AA22=$BB$10,AA22=$BB$15,AA22=$BB$19),COUNTIFS($AA$11:AA22,$BB$10)+COUNTIFS($AA$11:AA22,$BB$15)+COUNTIFS($AA$11:AA22,$BB$19),IF(OR(AA22=$BB$11,AA22=$BB$16,AA22=$BB$20),COUNTIFS($AA$11:AA22,$BB$11)+COUNTIFS($AA$11:AA22,$BB$16)+COUNTIFS($AA$11:AA22,$BB$20),"")),"")</f>
        <v>1</v>
      </c>
      <c r="AS22" s="254" t="str">
        <f t="shared" si="8"/>
        <v/>
      </c>
      <c r="AT22" s="254" t="str">
        <f t="shared" si="2"/>
        <v/>
      </c>
      <c r="AU22" s="254" t="str">
        <f t="shared" si="9"/>
        <v/>
      </c>
      <c r="AV22" s="254" t="str">
        <f t="shared" si="15"/>
        <v/>
      </c>
      <c r="AW22" s="254">
        <f>COUNTIF($AZ$11:AZ22,AZ22)</f>
        <v>4</v>
      </c>
      <c r="AX22" s="254" t="str">
        <f t="shared" si="16"/>
        <v/>
      </c>
      <c r="AY22" s="254" t="str">
        <f t="shared" si="10"/>
        <v/>
      </c>
      <c r="AZ22" s="254" t="str">
        <f t="shared" si="11"/>
        <v/>
      </c>
      <c r="BA22" s="840"/>
      <c r="BB22" s="109" t="s">
        <v>641</v>
      </c>
      <c r="BD22" s="249"/>
      <c r="BE22" s="111" t="str">
        <f t="shared" si="12"/>
        <v/>
      </c>
      <c r="BF22" s="111" t="str">
        <f t="shared" si="13"/>
        <v/>
      </c>
    </row>
    <row r="23" spans="1:59" ht="34.5" customHeight="1" x14ac:dyDescent="0.15">
      <c r="A23" s="89">
        <v>12</v>
      </c>
      <c r="B23" s="246"/>
      <c r="C23" s="107"/>
      <c r="D23" s="828"/>
      <c r="E23" s="829"/>
      <c r="F23" s="829"/>
      <c r="G23" s="829"/>
      <c r="H23" s="829"/>
      <c r="I23" s="829"/>
      <c r="J23" s="830" t="str">
        <f t="shared" si="3"/>
        <v/>
      </c>
      <c r="K23" s="830"/>
      <c r="L23" s="831"/>
      <c r="M23" s="832"/>
      <c r="N23" s="833"/>
      <c r="O23" s="833"/>
      <c r="P23" s="833"/>
      <c r="Q23" s="833"/>
      <c r="R23" s="833"/>
      <c r="S23" s="833"/>
      <c r="T23" s="833"/>
      <c r="U23" s="834" t="str">
        <f t="shared" si="4"/>
        <v/>
      </c>
      <c r="V23" s="834"/>
      <c r="W23" s="834"/>
      <c r="X23" s="835"/>
      <c r="Y23" s="308" t="str">
        <f t="shared" si="5"/>
        <v/>
      </c>
      <c r="Z23" s="295"/>
      <c r="AA23" s="823"/>
      <c r="AB23" s="824"/>
      <c r="AC23" s="824"/>
      <c r="AD23" s="824"/>
      <c r="AE23" s="824"/>
      <c r="AF23" s="824"/>
      <c r="AG23" s="824"/>
      <c r="AH23" s="824"/>
      <c r="AI23" s="825"/>
      <c r="AJ23" s="826" t="str">
        <f>IF(AV23="×",AV23,IF(AT23="","",IF(AS23="",SUM($AU$12:AU23),SUM($AS$12:AS23))))</f>
        <v/>
      </c>
      <c r="AK23" s="827"/>
      <c r="AL23" s="272" t="str">
        <f>IF(AV23="×",AV23,IF(AT23="","",IF(AS23="",SUM($AU$11:AU23),SUM($AS$11:AS23))))</f>
        <v/>
      </c>
      <c r="AM23" s="307" t="str">
        <f t="shared" si="6"/>
        <v/>
      </c>
      <c r="AN23" s="307" t="str">
        <f t="shared" si="7"/>
        <v/>
      </c>
      <c r="AO23" s="272">
        <f>COUNTIF($B$11:B23,B23)</f>
        <v>0</v>
      </c>
      <c r="AP23" s="254" t="str">
        <f t="shared" si="14"/>
        <v/>
      </c>
      <c r="AQ23" s="254" t="str">
        <f>IF(AV23="×",AV23,IF(AT23="","",IF(AS23="",SUM($AU$11:AU23),SUM($AS$11:AS23))))</f>
        <v/>
      </c>
      <c r="AR23" s="254">
        <f>IF(U23=$BF$8,IF(OR(AA23=$BB$10,AA23=$BB$15,AA23=$BB$19),COUNTIFS($AA$11:AA23,$BB$10)+COUNTIFS($AA$11:AA23,$BB$15)+COUNTIFS($AA$11:AA23,$BB$19),IF(OR(AA23=$BB$11,AA23=$BB$16,AA23=$BB$20),COUNTIFS($AA$11:AA23,$BB$11)+COUNTIFS($AA$11:AA23,$BB$16)+COUNTIFS($AA$11:AA23,$BB$20),"")),"")</f>
        <v>1</v>
      </c>
      <c r="AS23" s="254" t="str">
        <f t="shared" si="8"/>
        <v/>
      </c>
      <c r="AT23" s="254" t="str">
        <f t="shared" si="2"/>
        <v/>
      </c>
      <c r="AU23" s="254" t="str">
        <f t="shared" si="9"/>
        <v/>
      </c>
      <c r="AV23" s="254" t="str">
        <f t="shared" si="15"/>
        <v/>
      </c>
      <c r="AW23" s="254">
        <f>COUNTIF($AZ$11:AZ23,AZ23)</f>
        <v>5</v>
      </c>
      <c r="AX23" s="254" t="str">
        <f t="shared" si="16"/>
        <v/>
      </c>
      <c r="AY23" s="254" t="str">
        <f t="shared" si="10"/>
        <v/>
      </c>
      <c r="AZ23" s="254" t="str">
        <f t="shared" si="11"/>
        <v/>
      </c>
      <c r="BA23" s="257"/>
      <c r="BB23" s="249" t="s">
        <v>669</v>
      </c>
      <c r="BD23" s="249"/>
      <c r="BE23" s="111" t="str">
        <f t="shared" si="12"/>
        <v/>
      </c>
      <c r="BF23" s="111" t="str">
        <f t="shared" si="13"/>
        <v/>
      </c>
    </row>
    <row r="24" spans="1:59" ht="34.5" customHeight="1" x14ac:dyDescent="0.15">
      <c r="A24" s="89">
        <v>13</v>
      </c>
      <c r="B24" s="246"/>
      <c r="C24" s="107"/>
      <c r="D24" s="828"/>
      <c r="E24" s="829"/>
      <c r="F24" s="829"/>
      <c r="G24" s="829"/>
      <c r="H24" s="829"/>
      <c r="I24" s="829"/>
      <c r="J24" s="830" t="str">
        <f t="shared" si="3"/>
        <v/>
      </c>
      <c r="K24" s="830"/>
      <c r="L24" s="831"/>
      <c r="M24" s="832"/>
      <c r="N24" s="833"/>
      <c r="O24" s="833"/>
      <c r="P24" s="833"/>
      <c r="Q24" s="833"/>
      <c r="R24" s="833"/>
      <c r="S24" s="833"/>
      <c r="T24" s="833"/>
      <c r="U24" s="834" t="str">
        <f t="shared" si="4"/>
        <v/>
      </c>
      <c r="V24" s="834"/>
      <c r="W24" s="834"/>
      <c r="X24" s="835"/>
      <c r="Y24" s="308" t="str">
        <f t="shared" si="5"/>
        <v/>
      </c>
      <c r="Z24" s="295"/>
      <c r="AA24" s="823"/>
      <c r="AB24" s="824"/>
      <c r="AC24" s="824"/>
      <c r="AD24" s="824"/>
      <c r="AE24" s="824"/>
      <c r="AF24" s="824"/>
      <c r="AG24" s="824"/>
      <c r="AH24" s="824"/>
      <c r="AI24" s="825"/>
      <c r="AJ24" s="826" t="str">
        <f>IF(AV24="×",AV24,IF(AT24="","",IF(AS24="",SUM($AU$12:AU24),SUM($AS$12:AS24))))</f>
        <v/>
      </c>
      <c r="AK24" s="827"/>
      <c r="AL24" s="272" t="str">
        <f>IF(AV24="×",AV24,IF(AT24="","",IF(AS24="",SUM($AU$11:AU24),SUM($AS$11:AS24))))</f>
        <v/>
      </c>
      <c r="AM24" s="307" t="str">
        <f t="shared" si="6"/>
        <v/>
      </c>
      <c r="AN24" s="307" t="str">
        <f t="shared" si="7"/>
        <v/>
      </c>
      <c r="AO24" s="272">
        <f>COUNTIF($B$11:B24,B24)</f>
        <v>0</v>
      </c>
      <c r="AP24" s="254" t="str">
        <f t="shared" si="14"/>
        <v/>
      </c>
      <c r="AQ24" s="254" t="str">
        <f>IF(AV24="×",AV24,IF(AT24="","",IF(AS24="",SUM($AU$11:AU24),SUM($AS$11:AS24))))</f>
        <v/>
      </c>
      <c r="AR24" s="254">
        <f>IF(U24=$BF$8,IF(OR(AA24=$BB$10,AA24=$BB$15,AA24=$BB$19),COUNTIFS($AA$11:AA24,$BB$10)+COUNTIFS($AA$11:AA24,$BB$15)+COUNTIFS($AA$11:AA24,$BB$19),IF(OR(AA24=$BB$11,AA24=$BB$16,AA24=$BB$20),COUNTIFS($AA$11:AA24,$BB$11)+COUNTIFS($AA$11:AA24,$BB$16)+COUNTIFS($AA$11:AA24,$BB$20),"")),"")</f>
        <v>1</v>
      </c>
      <c r="AS24" s="254" t="str">
        <f t="shared" si="8"/>
        <v/>
      </c>
      <c r="AT24" s="254" t="str">
        <f t="shared" si="2"/>
        <v/>
      </c>
      <c r="AU24" s="254" t="str">
        <f t="shared" si="9"/>
        <v/>
      </c>
      <c r="AV24" s="254" t="str">
        <f t="shared" si="15"/>
        <v/>
      </c>
      <c r="AW24" s="254">
        <f>COUNTIF($AZ$11:AZ24,AZ24)</f>
        <v>6</v>
      </c>
      <c r="AX24" s="254" t="str">
        <f t="shared" si="16"/>
        <v/>
      </c>
      <c r="AY24" s="254" t="str">
        <f t="shared" si="10"/>
        <v/>
      </c>
      <c r="AZ24" s="254" t="str">
        <f t="shared" si="11"/>
        <v/>
      </c>
      <c r="BA24" s="106"/>
      <c r="BB24" s="249" t="s">
        <v>670</v>
      </c>
      <c r="BE24" s="111" t="str">
        <f t="shared" si="12"/>
        <v/>
      </c>
      <c r="BF24" s="111" t="str">
        <f t="shared" si="13"/>
        <v/>
      </c>
    </row>
    <row r="25" spans="1:59" ht="34.5" customHeight="1" x14ac:dyDescent="0.15">
      <c r="A25" s="89">
        <v>14</v>
      </c>
      <c r="B25" s="246"/>
      <c r="C25" s="107"/>
      <c r="D25" s="828"/>
      <c r="E25" s="829"/>
      <c r="F25" s="829"/>
      <c r="G25" s="829"/>
      <c r="H25" s="829"/>
      <c r="I25" s="829"/>
      <c r="J25" s="830" t="str">
        <f t="shared" si="3"/>
        <v/>
      </c>
      <c r="K25" s="830"/>
      <c r="L25" s="831"/>
      <c r="M25" s="832"/>
      <c r="N25" s="833"/>
      <c r="O25" s="833"/>
      <c r="P25" s="833"/>
      <c r="Q25" s="833"/>
      <c r="R25" s="833"/>
      <c r="S25" s="833"/>
      <c r="T25" s="833"/>
      <c r="U25" s="834" t="str">
        <f t="shared" si="4"/>
        <v/>
      </c>
      <c r="V25" s="834"/>
      <c r="W25" s="834"/>
      <c r="X25" s="835"/>
      <c r="Y25" s="308" t="str">
        <f t="shared" si="5"/>
        <v/>
      </c>
      <c r="Z25" s="295"/>
      <c r="AA25" s="823"/>
      <c r="AB25" s="824"/>
      <c r="AC25" s="824"/>
      <c r="AD25" s="824"/>
      <c r="AE25" s="824"/>
      <c r="AF25" s="824"/>
      <c r="AG25" s="824"/>
      <c r="AH25" s="824"/>
      <c r="AI25" s="825"/>
      <c r="AJ25" s="826" t="str">
        <f>IF(AV25="×",AV25,IF(AT25="","",IF(AS25="",SUM($AU$12:AU25),SUM($AS$12:AS25))))</f>
        <v/>
      </c>
      <c r="AK25" s="827"/>
      <c r="AL25" s="272" t="str">
        <f>IF(AV25="×",AV25,IF(AT25="","",IF(AS25="",SUM($AU$11:AU25),SUM($AS$11:AS25))))</f>
        <v/>
      </c>
      <c r="AM25" s="307" t="str">
        <f t="shared" si="6"/>
        <v/>
      </c>
      <c r="AN25" s="307" t="str">
        <f t="shared" si="7"/>
        <v/>
      </c>
      <c r="AO25" s="272">
        <f>COUNTIF($B$11:B25,B25)</f>
        <v>0</v>
      </c>
      <c r="AP25" s="254" t="str">
        <f t="shared" si="14"/>
        <v/>
      </c>
      <c r="AQ25" s="254" t="str">
        <f>IF(AV25="×",AV25,IF(AT25="","",IF(AS25="",SUM($AU$11:AU25),SUM($AS$11:AS25))))</f>
        <v/>
      </c>
      <c r="AR25" s="254">
        <f>IF(U25=$BF$8,IF(OR(AA25=$BB$10,AA25=$BB$15,AA25=$BB$19),COUNTIFS($AA$11:AA25,$BB$10)+COUNTIFS($AA$11:AA25,$BB$15)+COUNTIFS($AA$11:AA25,$BB$19),IF(OR(AA25=$BB$11,AA25=$BB$16,AA25=$BB$20),COUNTIFS($AA$11:AA25,$BB$11)+COUNTIFS($AA$11:AA25,$BB$16)+COUNTIFS($AA$11:AA25,$BB$20),"")),"")</f>
        <v>1</v>
      </c>
      <c r="AS25" s="254" t="str">
        <f t="shared" si="8"/>
        <v/>
      </c>
      <c r="AT25" s="254" t="str">
        <f t="shared" si="2"/>
        <v/>
      </c>
      <c r="AU25" s="254" t="str">
        <f t="shared" si="9"/>
        <v/>
      </c>
      <c r="AV25" s="254" t="str">
        <f t="shared" si="15"/>
        <v/>
      </c>
      <c r="AW25" s="254">
        <f>COUNTIF($AZ$11:AZ25,AZ25)</f>
        <v>7</v>
      </c>
      <c r="AX25" s="254" t="str">
        <f t="shared" si="16"/>
        <v/>
      </c>
      <c r="AY25" s="254" t="str">
        <f t="shared" si="10"/>
        <v/>
      </c>
      <c r="AZ25" s="254" t="str">
        <f t="shared" si="11"/>
        <v/>
      </c>
      <c r="BA25" s="838" t="s">
        <v>688</v>
      </c>
      <c r="BB25" s="838"/>
      <c r="BC25" s="838"/>
      <c r="BD25" s="839"/>
      <c r="BE25" s="111" t="str">
        <f t="shared" si="12"/>
        <v/>
      </c>
      <c r="BF25" s="111" t="str">
        <f t="shared" si="13"/>
        <v/>
      </c>
    </row>
    <row r="26" spans="1:59" ht="34.5" customHeight="1" x14ac:dyDescent="0.15">
      <c r="A26" s="89">
        <v>15</v>
      </c>
      <c r="B26" s="246"/>
      <c r="C26" s="107"/>
      <c r="D26" s="828"/>
      <c r="E26" s="829"/>
      <c r="F26" s="829"/>
      <c r="G26" s="829"/>
      <c r="H26" s="829"/>
      <c r="I26" s="829"/>
      <c r="J26" s="830" t="str">
        <f t="shared" si="3"/>
        <v/>
      </c>
      <c r="K26" s="830"/>
      <c r="L26" s="831"/>
      <c r="M26" s="832"/>
      <c r="N26" s="833"/>
      <c r="O26" s="833"/>
      <c r="P26" s="833"/>
      <c r="Q26" s="833"/>
      <c r="R26" s="833"/>
      <c r="S26" s="833"/>
      <c r="T26" s="833"/>
      <c r="U26" s="834" t="str">
        <f t="shared" si="4"/>
        <v/>
      </c>
      <c r="V26" s="834"/>
      <c r="W26" s="834"/>
      <c r="X26" s="835"/>
      <c r="Y26" s="308" t="str">
        <f t="shared" si="5"/>
        <v/>
      </c>
      <c r="Z26" s="295"/>
      <c r="AA26" s="823"/>
      <c r="AB26" s="824"/>
      <c r="AC26" s="824"/>
      <c r="AD26" s="824"/>
      <c r="AE26" s="824"/>
      <c r="AF26" s="824"/>
      <c r="AG26" s="824"/>
      <c r="AH26" s="824"/>
      <c r="AI26" s="825"/>
      <c r="AJ26" s="826" t="str">
        <f>IF(AV26="×",AV26,IF(AT26="","",IF(AS26="",SUM($AU$12:AU26),SUM($AS$12:AS26))))</f>
        <v/>
      </c>
      <c r="AK26" s="827"/>
      <c r="AL26" s="272" t="str">
        <f>IF(AV26="×",AV26,IF(AT26="","",IF(AS26="",SUM($AU$11:AU26),SUM($AS$11:AS26))))</f>
        <v/>
      </c>
      <c r="AM26" s="307" t="str">
        <f t="shared" si="6"/>
        <v/>
      </c>
      <c r="AN26" s="307" t="str">
        <f t="shared" si="7"/>
        <v/>
      </c>
      <c r="AO26" s="272">
        <f>COUNTIF($B$11:B26,B26)</f>
        <v>0</v>
      </c>
      <c r="AP26" s="254" t="str">
        <f t="shared" si="14"/>
        <v/>
      </c>
      <c r="AQ26" s="254" t="str">
        <f>IF(AV26="×",AV26,IF(AT26="","",IF(AS26="",SUM($AU$11:AU26),SUM($AS$11:AS26))))</f>
        <v/>
      </c>
      <c r="AR26" s="254">
        <f>IF(U26=$BF$8,IF(OR(AA26=$BB$10,AA26=$BB$15,AA26=$BB$19),COUNTIFS($AA$11:AA26,$BB$10)+COUNTIFS($AA$11:AA26,$BB$15)+COUNTIFS($AA$11:AA26,$BB$19),IF(OR(AA26=$BB$11,AA26=$BB$16,AA26=$BB$20),COUNTIFS($AA$11:AA26,$BB$11)+COUNTIFS($AA$11:AA26,$BB$16)+COUNTIFS($AA$11:AA26,$BB$20),"")),"")</f>
        <v>1</v>
      </c>
      <c r="AS26" s="254" t="str">
        <f t="shared" si="8"/>
        <v/>
      </c>
      <c r="AT26" s="254" t="str">
        <f t="shared" si="2"/>
        <v/>
      </c>
      <c r="AU26" s="254" t="str">
        <f t="shared" si="9"/>
        <v/>
      </c>
      <c r="AV26" s="254" t="str">
        <f t="shared" si="15"/>
        <v/>
      </c>
      <c r="AW26" s="254">
        <f>COUNTIF($AZ$11:AZ26,AZ26)</f>
        <v>8</v>
      </c>
      <c r="AX26" s="254" t="str">
        <f t="shared" si="16"/>
        <v/>
      </c>
      <c r="AY26" s="254" t="str">
        <f t="shared" si="10"/>
        <v/>
      </c>
      <c r="AZ26" s="254" t="str">
        <f t="shared" si="11"/>
        <v/>
      </c>
      <c r="BA26" s="106">
        <v>0.5</v>
      </c>
      <c r="BC26" s="114"/>
      <c r="BD26" s="115"/>
      <c r="BE26" s="111" t="str">
        <f t="shared" si="12"/>
        <v/>
      </c>
      <c r="BF26" s="111" t="str">
        <f t="shared" si="13"/>
        <v/>
      </c>
      <c r="BG26" s="116"/>
    </row>
    <row r="27" spans="1:59" ht="34.5" customHeight="1" x14ac:dyDescent="0.15">
      <c r="A27" s="89">
        <v>16</v>
      </c>
      <c r="B27" s="246"/>
      <c r="C27" s="107"/>
      <c r="D27" s="828"/>
      <c r="E27" s="829"/>
      <c r="F27" s="829"/>
      <c r="G27" s="829"/>
      <c r="H27" s="829"/>
      <c r="I27" s="829"/>
      <c r="J27" s="830" t="str">
        <f t="shared" si="3"/>
        <v/>
      </c>
      <c r="K27" s="830"/>
      <c r="L27" s="831"/>
      <c r="M27" s="832"/>
      <c r="N27" s="833"/>
      <c r="O27" s="833"/>
      <c r="P27" s="833"/>
      <c r="Q27" s="833"/>
      <c r="R27" s="833"/>
      <c r="S27" s="833"/>
      <c r="T27" s="833"/>
      <c r="U27" s="834" t="str">
        <f t="shared" si="4"/>
        <v/>
      </c>
      <c r="V27" s="834"/>
      <c r="W27" s="834"/>
      <c r="X27" s="835"/>
      <c r="Y27" s="308" t="str">
        <f t="shared" si="5"/>
        <v/>
      </c>
      <c r="Z27" s="295"/>
      <c r="AA27" s="823"/>
      <c r="AB27" s="824"/>
      <c r="AC27" s="824"/>
      <c r="AD27" s="824"/>
      <c r="AE27" s="824"/>
      <c r="AF27" s="824"/>
      <c r="AG27" s="824"/>
      <c r="AH27" s="824"/>
      <c r="AI27" s="825"/>
      <c r="AJ27" s="826" t="str">
        <f>IF(AV27="×",AV27,IF(AT27="","",IF(AS27="",SUM($AU$12:AU27),SUM($AS$12:AS27))))</f>
        <v/>
      </c>
      <c r="AK27" s="827"/>
      <c r="AL27" s="272" t="str">
        <f>IF(AV27="×",AV27,IF(AT27="","",IF(AS27="",SUM($AU$11:AU27),SUM($AS$11:AS27))))</f>
        <v/>
      </c>
      <c r="AM27" s="307" t="str">
        <f t="shared" si="6"/>
        <v/>
      </c>
      <c r="AN27" s="307" t="str">
        <f t="shared" si="7"/>
        <v/>
      </c>
      <c r="AO27" s="272">
        <f>COUNTIF($B$11:B27,B27)</f>
        <v>0</v>
      </c>
      <c r="AP27" s="254" t="str">
        <f t="shared" si="14"/>
        <v/>
      </c>
      <c r="AQ27" s="254" t="str">
        <f>IF(AV27="×",AV27,IF(AT27="","",IF(AS27="",SUM($AU$11:AU27),SUM($AS$11:AS27))))</f>
        <v/>
      </c>
      <c r="AR27" s="254">
        <f>IF(U27=$BF$8,IF(OR(AA27=$BB$10,AA27=$BB$15,AA27=$BB$19),COUNTIFS($AA$11:AA27,$BB$10)+COUNTIFS($AA$11:AA27,$BB$15)+COUNTIFS($AA$11:AA27,$BB$19),IF(OR(AA27=$BB$11,AA27=$BB$16,AA27=$BB$20),COUNTIFS($AA$11:AA27,$BB$11)+COUNTIFS($AA$11:AA27,$BB$16)+COUNTIFS($AA$11:AA27,$BB$20),"")),"")</f>
        <v>1</v>
      </c>
      <c r="AS27" s="254" t="str">
        <f t="shared" si="8"/>
        <v/>
      </c>
      <c r="AT27" s="254" t="str">
        <f t="shared" si="2"/>
        <v/>
      </c>
      <c r="AU27" s="254" t="str">
        <f t="shared" si="9"/>
        <v/>
      </c>
      <c r="AV27" s="254" t="str">
        <f t="shared" si="15"/>
        <v/>
      </c>
      <c r="AW27" s="254">
        <f>COUNTIF($AZ$11:AZ27,AZ27)</f>
        <v>9</v>
      </c>
      <c r="AX27" s="254" t="str">
        <f t="shared" si="16"/>
        <v/>
      </c>
      <c r="AY27" s="254" t="str">
        <f t="shared" si="10"/>
        <v/>
      </c>
      <c r="AZ27" s="254" t="str">
        <f t="shared" si="11"/>
        <v/>
      </c>
      <c r="BA27" s="106"/>
      <c r="BC27" s="114"/>
      <c r="BD27" s="115"/>
      <c r="BE27" s="111" t="str">
        <f t="shared" si="12"/>
        <v/>
      </c>
      <c r="BF27" s="111" t="str">
        <f t="shared" si="13"/>
        <v/>
      </c>
      <c r="BG27" s="116"/>
    </row>
    <row r="28" spans="1:59" ht="34.5" customHeight="1" x14ac:dyDescent="0.15">
      <c r="A28" s="89">
        <v>17</v>
      </c>
      <c r="B28" s="246"/>
      <c r="C28" s="107"/>
      <c r="D28" s="828"/>
      <c r="E28" s="829"/>
      <c r="F28" s="829"/>
      <c r="G28" s="829"/>
      <c r="H28" s="829"/>
      <c r="I28" s="829"/>
      <c r="J28" s="830" t="str">
        <f t="shared" si="3"/>
        <v/>
      </c>
      <c r="K28" s="830"/>
      <c r="L28" s="831"/>
      <c r="M28" s="832"/>
      <c r="N28" s="833"/>
      <c r="O28" s="833"/>
      <c r="P28" s="833"/>
      <c r="Q28" s="833"/>
      <c r="R28" s="833"/>
      <c r="S28" s="833"/>
      <c r="T28" s="833"/>
      <c r="U28" s="834" t="str">
        <f t="shared" si="4"/>
        <v/>
      </c>
      <c r="V28" s="834"/>
      <c r="W28" s="834"/>
      <c r="X28" s="835"/>
      <c r="Y28" s="308" t="str">
        <f t="shared" si="5"/>
        <v/>
      </c>
      <c r="Z28" s="295"/>
      <c r="AA28" s="823"/>
      <c r="AB28" s="824"/>
      <c r="AC28" s="824"/>
      <c r="AD28" s="824"/>
      <c r="AE28" s="824"/>
      <c r="AF28" s="824"/>
      <c r="AG28" s="824"/>
      <c r="AH28" s="824"/>
      <c r="AI28" s="825"/>
      <c r="AJ28" s="826" t="str">
        <f>IF(AV28="×",AV28,IF(AT28="","",IF(AS28="",SUM($AU$12:AU28),SUM($AS$12:AS28))))</f>
        <v/>
      </c>
      <c r="AK28" s="827"/>
      <c r="AL28" s="272" t="str">
        <f>IF(AV28="×",AV28,IF(AT28="","",IF(AS28="",SUM($AU$11:AU28),SUM($AS$11:AS28))))</f>
        <v/>
      </c>
      <c r="AM28" s="307" t="str">
        <f t="shared" si="6"/>
        <v/>
      </c>
      <c r="AN28" s="307" t="str">
        <f t="shared" si="7"/>
        <v/>
      </c>
      <c r="AO28" s="272">
        <f>COUNTIF($B$11:B28,B28)</f>
        <v>0</v>
      </c>
      <c r="AP28" s="254" t="str">
        <f t="shared" si="14"/>
        <v/>
      </c>
      <c r="AQ28" s="254" t="str">
        <f>IF(AV28="×",AV28,IF(AT28="","",IF(AS28="",SUM($AU$11:AU28),SUM($AS$11:AS28))))</f>
        <v/>
      </c>
      <c r="AR28" s="254">
        <f>IF(U28=$BF$8,IF(OR(AA28=$BB$10,AA28=$BB$15,AA28=$BB$19),COUNTIFS($AA$11:AA28,$BB$10)+COUNTIFS($AA$11:AA28,$BB$15)+COUNTIFS($AA$11:AA28,$BB$19),IF(OR(AA28=$BB$11,AA28=$BB$16,AA28=$BB$20),COUNTIFS($AA$11:AA28,$BB$11)+COUNTIFS($AA$11:AA28,$BB$16)+COUNTIFS($AA$11:AA28,$BB$20),"")),"")</f>
        <v>1</v>
      </c>
      <c r="AS28" s="254" t="str">
        <f t="shared" si="8"/>
        <v/>
      </c>
      <c r="AT28" s="254" t="str">
        <f t="shared" si="2"/>
        <v/>
      </c>
      <c r="AU28" s="254" t="str">
        <f t="shared" si="9"/>
        <v/>
      </c>
      <c r="AV28" s="254" t="str">
        <f t="shared" si="15"/>
        <v/>
      </c>
      <c r="AW28" s="254">
        <f>COUNTIF($AZ$11:AZ28,AZ28)</f>
        <v>10</v>
      </c>
      <c r="AX28" s="254" t="str">
        <f t="shared" si="16"/>
        <v/>
      </c>
      <c r="AY28" s="254" t="str">
        <f t="shared" si="10"/>
        <v/>
      </c>
      <c r="AZ28" s="254" t="str">
        <f t="shared" si="11"/>
        <v/>
      </c>
      <c r="BA28" s="106"/>
      <c r="BC28" s="114"/>
      <c r="BD28" s="115"/>
      <c r="BE28" s="111" t="str">
        <f t="shared" si="12"/>
        <v/>
      </c>
      <c r="BF28" s="111" t="str">
        <f t="shared" si="13"/>
        <v/>
      </c>
      <c r="BG28" s="116"/>
    </row>
    <row r="29" spans="1:59" ht="34.5" customHeight="1" x14ac:dyDescent="0.15">
      <c r="A29" s="89">
        <v>18</v>
      </c>
      <c r="B29" s="246"/>
      <c r="C29" s="107"/>
      <c r="D29" s="828"/>
      <c r="E29" s="829"/>
      <c r="F29" s="829"/>
      <c r="G29" s="829"/>
      <c r="H29" s="829"/>
      <c r="I29" s="829"/>
      <c r="J29" s="830" t="str">
        <f t="shared" si="3"/>
        <v/>
      </c>
      <c r="K29" s="830"/>
      <c r="L29" s="831"/>
      <c r="M29" s="832"/>
      <c r="N29" s="833"/>
      <c r="O29" s="833"/>
      <c r="P29" s="833"/>
      <c r="Q29" s="833"/>
      <c r="R29" s="833"/>
      <c r="S29" s="833"/>
      <c r="T29" s="833"/>
      <c r="U29" s="834" t="str">
        <f t="shared" si="4"/>
        <v/>
      </c>
      <c r="V29" s="834"/>
      <c r="W29" s="834"/>
      <c r="X29" s="835"/>
      <c r="Y29" s="308" t="str">
        <f t="shared" si="5"/>
        <v/>
      </c>
      <c r="Z29" s="295"/>
      <c r="AA29" s="823"/>
      <c r="AB29" s="824"/>
      <c r="AC29" s="824"/>
      <c r="AD29" s="824"/>
      <c r="AE29" s="824"/>
      <c r="AF29" s="824"/>
      <c r="AG29" s="824"/>
      <c r="AH29" s="824"/>
      <c r="AI29" s="825"/>
      <c r="AJ29" s="826" t="str">
        <f>IF(AV29="×",AV29,IF(AT29="","",IF(AS29="",SUM($AU$12:AU29),SUM($AS$12:AS29))))</f>
        <v/>
      </c>
      <c r="AK29" s="827"/>
      <c r="AL29" s="272" t="str">
        <f>IF(AV29="×",AV29,IF(AT29="","",IF(AS29="",SUM($AU$11:AU29),SUM($AS$11:AS29))))</f>
        <v/>
      </c>
      <c r="AM29" s="307" t="str">
        <f t="shared" si="6"/>
        <v/>
      </c>
      <c r="AN29" s="307" t="str">
        <f t="shared" si="7"/>
        <v/>
      </c>
      <c r="AO29" s="272">
        <f>COUNTIF($B$11:B29,B29)</f>
        <v>0</v>
      </c>
      <c r="AP29" s="254" t="str">
        <f t="shared" si="14"/>
        <v/>
      </c>
      <c r="AQ29" s="254" t="str">
        <f>IF(AV29="×",AV29,IF(AT29="","",IF(AS29="",SUM($AU$11:AU29),SUM($AS$11:AS29))))</f>
        <v/>
      </c>
      <c r="AR29" s="254">
        <f>IF(U29=$BF$8,IF(OR(AA29=$BB$10,AA29=$BB$15,AA29=$BB$19),COUNTIFS($AA$11:AA29,$BB$10)+COUNTIFS($AA$11:AA29,$BB$15)+COUNTIFS($AA$11:AA29,$BB$19),IF(OR(AA29=$BB$11,AA29=$BB$16,AA29=$BB$20),COUNTIFS($AA$11:AA29,$BB$11)+COUNTIFS($AA$11:AA29,$BB$16)+COUNTIFS($AA$11:AA29,$BB$20),"")),"")</f>
        <v>1</v>
      </c>
      <c r="AS29" s="254" t="str">
        <f t="shared" si="8"/>
        <v/>
      </c>
      <c r="AT29" s="254" t="str">
        <f t="shared" si="2"/>
        <v/>
      </c>
      <c r="AU29" s="254" t="str">
        <f t="shared" si="9"/>
        <v/>
      </c>
      <c r="AV29" s="254" t="str">
        <f t="shared" si="15"/>
        <v/>
      </c>
      <c r="AW29" s="254">
        <f>COUNTIF($AZ$11:AZ29,AZ29)</f>
        <v>11</v>
      </c>
      <c r="AX29" s="254" t="str">
        <f t="shared" si="16"/>
        <v/>
      </c>
      <c r="AY29" s="254" t="str">
        <f t="shared" si="10"/>
        <v/>
      </c>
      <c r="AZ29" s="254" t="str">
        <f t="shared" si="11"/>
        <v/>
      </c>
      <c r="BA29" s="106"/>
      <c r="BC29" s="114"/>
      <c r="BD29" s="115"/>
      <c r="BE29" s="111" t="str">
        <f t="shared" si="12"/>
        <v/>
      </c>
      <c r="BF29" s="111" t="str">
        <f t="shared" si="13"/>
        <v/>
      </c>
      <c r="BG29" s="116"/>
    </row>
    <row r="30" spans="1:59" ht="34.5" customHeight="1" x14ac:dyDescent="0.15">
      <c r="A30" s="89">
        <v>19</v>
      </c>
      <c r="B30" s="246"/>
      <c r="C30" s="107"/>
      <c r="D30" s="828"/>
      <c r="E30" s="829"/>
      <c r="F30" s="829"/>
      <c r="G30" s="829"/>
      <c r="H30" s="829"/>
      <c r="I30" s="829"/>
      <c r="J30" s="830" t="str">
        <f t="shared" si="3"/>
        <v/>
      </c>
      <c r="K30" s="830"/>
      <c r="L30" s="831"/>
      <c r="M30" s="832"/>
      <c r="N30" s="833"/>
      <c r="O30" s="833"/>
      <c r="P30" s="833"/>
      <c r="Q30" s="833"/>
      <c r="R30" s="833"/>
      <c r="S30" s="833"/>
      <c r="T30" s="833"/>
      <c r="U30" s="834" t="str">
        <f t="shared" si="4"/>
        <v/>
      </c>
      <c r="V30" s="834"/>
      <c r="W30" s="834"/>
      <c r="X30" s="835"/>
      <c r="Y30" s="308" t="str">
        <f t="shared" si="5"/>
        <v/>
      </c>
      <c r="Z30" s="295"/>
      <c r="AA30" s="823"/>
      <c r="AB30" s="824"/>
      <c r="AC30" s="824"/>
      <c r="AD30" s="824"/>
      <c r="AE30" s="824"/>
      <c r="AF30" s="824"/>
      <c r="AG30" s="824"/>
      <c r="AH30" s="824"/>
      <c r="AI30" s="825"/>
      <c r="AJ30" s="826" t="str">
        <f>IF(AV30="×",AV30,IF(AT30="","",IF(AS30="",SUM($AU$12:AU30),SUM($AS$12:AS30))))</f>
        <v/>
      </c>
      <c r="AK30" s="827"/>
      <c r="AL30" s="272" t="str">
        <f>IF(AV30="×",AV30,IF(AT30="","",IF(AS30="",SUM($AU$11:AU30),SUM($AS$11:AS30))))</f>
        <v/>
      </c>
      <c r="AM30" s="307" t="str">
        <f t="shared" si="6"/>
        <v/>
      </c>
      <c r="AN30" s="307" t="str">
        <f t="shared" si="7"/>
        <v/>
      </c>
      <c r="AO30" s="272">
        <f>COUNTIF($B$11:B30,B30)</f>
        <v>0</v>
      </c>
      <c r="AP30" s="254" t="str">
        <f t="shared" si="14"/>
        <v/>
      </c>
      <c r="AQ30" s="254" t="str">
        <f>IF(AV30="×",AV30,IF(AT30="","",IF(AS30="",SUM($AU$11:AU30),SUM($AS$11:AS30))))</f>
        <v/>
      </c>
      <c r="AR30" s="254">
        <f>IF(U30=$BF$8,IF(OR(AA30=$BB$10,AA30=$BB$15,AA30=$BB$19),COUNTIFS($AA$11:AA30,$BB$10)+COUNTIFS($AA$11:AA30,$BB$15)+COUNTIFS($AA$11:AA30,$BB$19),IF(OR(AA30=$BB$11,AA30=$BB$16,AA30=$BB$20),COUNTIFS($AA$11:AA30,$BB$11)+COUNTIFS($AA$11:AA30,$BB$16)+COUNTIFS($AA$11:AA30,$BB$20),"")),"")</f>
        <v>1</v>
      </c>
      <c r="AS30" s="254" t="str">
        <f t="shared" si="8"/>
        <v/>
      </c>
      <c r="AT30" s="254" t="str">
        <f t="shared" si="2"/>
        <v/>
      </c>
      <c r="AU30" s="254" t="str">
        <f t="shared" si="9"/>
        <v/>
      </c>
      <c r="AV30" s="254" t="str">
        <f t="shared" si="15"/>
        <v/>
      </c>
      <c r="AW30" s="254">
        <f>COUNTIF($AZ$11:AZ30,AZ30)</f>
        <v>12</v>
      </c>
      <c r="AX30" s="254" t="str">
        <f t="shared" si="16"/>
        <v/>
      </c>
      <c r="AY30" s="254" t="str">
        <f t="shared" si="10"/>
        <v/>
      </c>
      <c r="AZ30" s="254" t="str">
        <f t="shared" si="11"/>
        <v/>
      </c>
      <c r="BA30" s="106"/>
      <c r="BC30" s="114"/>
      <c r="BD30" s="115"/>
      <c r="BE30" s="111" t="str">
        <f t="shared" si="12"/>
        <v/>
      </c>
      <c r="BF30" s="111" t="str">
        <f t="shared" si="13"/>
        <v/>
      </c>
      <c r="BG30" s="116"/>
    </row>
    <row r="31" spans="1:59" ht="34.5" customHeight="1" thickBot="1" x14ac:dyDescent="0.2">
      <c r="A31" s="89">
        <v>20</v>
      </c>
      <c r="B31" s="246"/>
      <c r="C31" s="107"/>
      <c r="D31" s="828"/>
      <c r="E31" s="829"/>
      <c r="F31" s="829"/>
      <c r="G31" s="829"/>
      <c r="H31" s="829"/>
      <c r="I31" s="829"/>
      <c r="J31" s="830" t="str">
        <f t="shared" si="3"/>
        <v/>
      </c>
      <c r="K31" s="830"/>
      <c r="L31" s="831"/>
      <c r="M31" s="832"/>
      <c r="N31" s="833"/>
      <c r="O31" s="833"/>
      <c r="P31" s="833"/>
      <c r="Q31" s="833"/>
      <c r="R31" s="833"/>
      <c r="S31" s="833"/>
      <c r="T31" s="833"/>
      <c r="U31" s="834" t="str">
        <f t="shared" si="4"/>
        <v/>
      </c>
      <c r="V31" s="834"/>
      <c r="W31" s="834"/>
      <c r="X31" s="835"/>
      <c r="Y31" s="308" t="str">
        <f t="shared" si="5"/>
        <v/>
      </c>
      <c r="Z31" s="309"/>
      <c r="AA31" s="823"/>
      <c r="AB31" s="824"/>
      <c r="AC31" s="824"/>
      <c r="AD31" s="824"/>
      <c r="AE31" s="824"/>
      <c r="AF31" s="824"/>
      <c r="AG31" s="824"/>
      <c r="AH31" s="824"/>
      <c r="AI31" s="825"/>
      <c r="AJ31" s="836" t="str">
        <f>IF(AV31="×",AV31,IF(AT31="","",IF(AS31="",SUM($AU$12:AU31),SUM($AS$12:AS31))))</f>
        <v/>
      </c>
      <c r="AK31" s="837"/>
      <c r="AL31" s="272" t="str">
        <f>IF(AV31="×",AV31,IF(AT31="","",IF(AS31="",SUM($AU$11:AU31),SUM($AS$11:AS31))))</f>
        <v/>
      </c>
      <c r="AM31" s="307" t="str">
        <f t="shared" si="6"/>
        <v/>
      </c>
      <c r="AN31" s="307" t="str">
        <f t="shared" si="7"/>
        <v/>
      </c>
      <c r="AO31" s="272">
        <f>COUNTIF($B$11:B31,B31)</f>
        <v>0</v>
      </c>
      <c r="AP31" s="254" t="str">
        <f t="shared" si="14"/>
        <v/>
      </c>
      <c r="AQ31" s="254" t="str">
        <f>IF(AV31="×",AV31,IF(AT31="","",IF(AS31="",SUM($AU$11:AU31),SUM($AS$11:AS31))))</f>
        <v/>
      </c>
      <c r="AR31" s="254">
        <f>IF(U31=$BF$8,IF(OR(AA31=$BB$10,AA31=$BB$15,AA31=$BB$19),COUNTIFS($AA$11:AA31,$BB$10)+COUNTIFS($AA$11:AA31,$BB$15)+COUNTIFS($AA$11:AA31,$BB$19),IF(OR(AA31=$BB$11,AA31=$BB$16,AA31=$BB$20),COUNTIFS($AA$11:AA31,$BB$11)+COUNTIFS($AA$11:AA31,$BB$16)+COUNTIFS($AA$11:AA31,$BB$20),"")),"")</f>
        <v>1</v>
      </c>
      <c r="AS31" s="254" t="str">
        <f t="shared" si="8"/>
        <v/>
      </c>
      <c r="AT31" s="254" t="str">
        <f t="shared" si="2"/>
        <v/>
      </c>
      <c r="AU31" s="254" t="str">
        <f t="shared" si="9"/>
        <v/>
      </c>
      <c r="AV31" s="254" t="str">
        <f t="shared" si="15"/>
        <v/>
      </c>
      <c r="AW31" s="254">
        <f>COUNTIF($AZ$11:AZ31,AZ31)</f>
        <v>13</v>
      </c>
      <c r="AX31" s="254" t="str">
        <f t="shared" si="16"/>
        <v/>
      </c>
      <c r="AY31" s="254" t="str">
        <f t="shared" si="10"/>
        <v/>
      </c>
      <c r="AZ31" s="254" t="str">
        <f t="shared" si="11"/>
        <v/>
      </c>
      <c r="BA31" s="106"/>
      <c r="BB31" s="114"/>
      <c r="BC31" s="114"/>
      <c r="BD31" s="115"/>
      <c r="BE31" s="111" t="str">
        <f t="shared" si="12"/>
        <v/>
      </c>
      <c r="BF31" s="111" t="str">
        <f t="shared" si="13"/>
        <v/>
      </c>
      <c r="BG31" s="116"/>
    </row>
    <row r="32" spans="1:59" ht="24.75" thickTop="1" thickBot="1" x14ac:dyDescent="0.2">
      <c r="A32" s="89"/>
      <c r="B32" s="816" t="s">
        <v>115</v>
      </c>
      <c r="C32" s="817"/>
      <c r="D32" s="817"/>
      <c r="E32" s="817"/>
      <c r="F32" s="817"/>
      <c r="G32" s="817"/>
      <c r="H32" s="817"/>
      <c r="I32" s="817"/>
      <c r="J32" s="818">
        <f>IF(AA11=0.5,SUM(J12:J31),IF(AA11&lt;1,TEXT(SUM(J12:J31),"h:mm"),TEXT(SUM(AM12:AM31),"h:mm")))</f>
        <v>7.75</v>
      </c>
      <c r="K32" s="818"/>
      <c r="L32" s="818"/>
      <c r="M32" s="813"/>
      <c r="N32" s="813"/>
      <c r="O32" s="813"/>
      <c r="P32" s="813"/>
      <c r="Q32" s="813"/>
      <c r="R32" s="813"/>
      <c r="S32" s="813"/>
      <c r="T32" s="813"/>
      <c r="U32" s="819">
        <f>IF(AA11=0.5,SUM(U12:U31),IF(AA11&lt;1,TEXT(SUM(U12:U31),"h:mm"),TEXT(SUM(AN12:AN31),"h:mm")))</f>
        <v>8</v>
      </c>
      <c r="V32" s="820"/>
      <c r="W32" s="820"/>
      <c r="X32" s="821"/>
      <c r="Y32" s="310"/>
      <c r="Z32" s="311"/>
      <c r="AA32" s="822"/>
      <c r="AB32" s="813"/>
      <c r="AC32" s="813"/>
      <c r="AD32" s="813"/>
      <c r="AE32" s="813"/>
      <c r="AF32" s="813"/>
      <c r="AG32" s="813"/>
      <c r="AH32" s="813"/>
      <c r="AI32" s="813"/>
      <c r="AJ32" s="813"/>
      <c r="AK32" s="814"/>
      <c r="AL32" s="256"/>
      <c r="AM32" s="307" t="str">
        <f t="shared" si="6"/>
        <v/>
      </c>
      <c r="AN32" s="307" t="str">
        <f t="shared" ref="AN32:AN38" si="17">IF(Q32="","",IF($AA$11=$BA$25,Q32-M32,""))</f>
        <v/>
      </c>
      <c r="AO32" s="256"/>
      <c r="AP32" s="254" t="str">
        <f t="shared" ref="AP32:AP37" si="18">IF(OR(COUNTIF(AA32,"*通学支援加算（行き*"),COUNTIF(AA32,"*通学支援加算（帰り）*")),"★","")</f>
        <v/>
      </c>
      <c r="AQ32" s="256"/>
      <c r="AR32" s="250"/>
      <c r="AS32" s="254" t="str">
        <f t="shared" ref="AS32" si="19">IF(OR(U32=0.5,U32=$BA$25),IF(AV32="×","",IF(AA32="","",IF(AND(AA32=$BB$17,Y32=6),2,IF(OR(AA32=$BB$12,AA32=$BB$19,AA32=$BB$17,AA32=$BB$24),1,"")))),"")</f>
        <v/>
      </c>
      <c r="AT32" s="250"/>
      <c r="AU32" s="250"/>
      <c r="AV32" s="250"/>
      <c r="AW32" s="250"/>
      <c r="AX32" s="254" t="str">
        <f t="shared" ref="AX32:AX38" si="20">IF(U32="","",IF(AND(B32=B31,(M32-Q31)*24&lt;2,AA32=$BB$9,AJ31&lt;=1,OR(AA31=$BB$11,AA31=$BB$12,AA31=$BB$16,AA31=$BB$17,AA31=$BB$18,AA31=$BB$19,AA31=$BB$23,AA31=$BB$24)), 1, ""))</f>
        <v/>
      </c>
      <c r="AY32" s="254" t="str">
        <f t="shared" si="10"/>
        <v/>
      </c>
      <c r="AZ32" s="250"/>
      <c r="BA32" s="106"/>
      <c r="BB32" s="114"/>
      <c r="BC32" s="114"/>
      <c r="BD32" s="115"/>
      <c r="BE32" s="111" t="str">
        <f t="shared" si="12"/>
        <v/>
      </c>
      <c r="BF32" s="111" t="str">
        <f t="shared" si="13"/>
        <v/>
      </c>
      <c r="BG32" s="116"/>
    </row>
    <row r="33" spans="1:58" ht="13.5" customHeight="1" x14ac:dyDescent="0.15">
      <c r="A33" s="89"/>
      <c r="B33" s="793" t="s">
        <v>689</v>
      </c>
      <c r="C33" s="793"/>
      <c r="D33" s="793"/>
      <c r="E33" s="793"/>
      <c r="F33" s="793"/>
      <c r="G33" s="793"/>
      <c r="H33" s="795">
        <f>SUM(AU12:AU32)</f>
        <v>1</v>
      </c>
      <c r="I33" s="796"/>
      <c r="J33" s="799" t="s">
        <v>690</v>
      </c>
      <c r="K33" s="800"/>
      <c r="L33" s="800"/>
      <c r="M33" s="800"/>
      <c r="N33" s="800"/>
      <c r="O33" s="800"/>
      <c r="P33" s="801"/>
      <c r="Q33" s="805">
        <f>SUM(AS12:AS32)</f>
        <v>2</v>
      </c>
      <c r="R33" s="805"/>
      <c r="S33" s="805"/>
      <c r="T33" s="815" t="s">
        <v>691</v>
      </c>
      <c r="U33" s="808"/>
      <c r="V33" s="808"/>
      <c r="W33" s="808"/>
      <c r="X33" s="808"/>
      <c r="Y33" s="808"/>
      <c r="Z33" s="808"/>
      <c r="AA33" s="808"/>
      <c r="AB33" s="808"/>
      <c r="AC33" s="808"/>
      <c r="AD33" s="808"/>
      <c r="AE33" s="808"/>
      <c r="AF33" s="808"/>
      <c r="AG33" s="808"/>
      <c r="AH33" s="809"/>
      <c r="AI33" s="805">
        <f>SUM(H33+Q33)</f>
        <v>3</v>
      </c>
      <c r="AJ33" s="805"/>
      <c r="AK33" s="805"/>
      <c r="AL33" s="256"/>
      <c r="AM33" s="307" t="str">
        <f t="shared" si="6"/>
        <v/>
      </c>
      <c r="AN33" s="307" t="str">
        <f t="shared" si="17"/>
        <v/>
      </c>
      <c r="AO33" s="256"/>
      <c r="AP33" s="254" t="str">
        <f t="shared" si="18"/>
        <v/>
      </c>
      <c r="AQ33" s="256"/>
      <c r="AR33" s="256"/>
      <c r="AS33" s="250"/>
      <c r="AT33" s="250"/>
      <c r="AU33" s="250"/>
      <c r="AV33" s="250"/>
      <c r="AW33" s="250"/>
      <c r="AX33" s="254" t="str">
        <f t="shared" si="20"/>
        <v/>
      </c>
      <c r="AY33" s="254" t="str">
        <f t="shared" si="10"/>
        <v/>
      </c>
      <c r="AZ33" s="250"/>
      <c r="BA33" s="106"/>
      <c r="BB33" s="114"/>
      <c r="BE33" s="111" t="str">
        <f t="shared" si="12"/>
        <v/>
      </c>
      <c r="BF33" s="111">
        <f t="shared" si="13"/>
        <v>0</v>
      </c>
    </row>
    <row r="34" spans="1:58" ht="13.5" customHeight="1" x14ac:dyDescent="0.15">
      <c r="A34" s="89"/>
      <c r="B34" s="794"/>
      <c r="C34" s="794"/>
      <c r="D34" s="794"/>
      <c r="E34" s="794"/>
      <c r="F34" s="794"/>
      <c r="G34" s="794"/>
      <c r="H34" s="797"/>
      <c r="I34" s="798"/>
      <c r="J34" s="802"/>
      <c r="K34" s="803"/>
      <c r="L34" s="803"/>
      <c r="M34" s="803"/>
      <c r="N34" s="803"/>
      <c r="O34" s="803"/>
      <c r="P34" s="804"/>
      <c r="Q34" s="806"/>
      <c r="R34" s="806"/>
      <c r="S34" s="806"/>
      <c r="T34" s="810"/>
      <c r="U34" s="811"/>
      <c r="V34" s="811"/>
      <c r="W34" s="811"/>
      <c r="X34" s="811"/>
      <c r="Y34" s="811"/>
      <c r="Z34" s="811"/>
      <c r="AA34" s="811"/>
      <c r="AB34" s="811"/>
      <c r="AC34" s="811"/>
      <c r="AD34" s="811"/>
      <c r="AE34" s="811"/>
      <c r="AF34" s="811"/>
      <c r="AG34" s="811"/>
      <c r="AH34" s="812"/>
      <c r="AI34" s="806"/>
      <c r="AJ34" s="806"/>
      <c r="AK34" s="806"/>
      <c r="AL34" s="87"/>
      <c r="AM34" s="307" t="str">
        <f t="shared" si="6"/>
        <v/>
      </c>
      <c r="AN34" s="307" t="str">
        <f t="shared" si="17"/>
        <v/>
      </c>
      <c r="AO34" s="87"/>
      <c r="AP34" s="254" t="str">
        <f t="shared" si="18"/>
        <v/>
      </c>
      <c r="AQ34" s="87"/>
      <c r="AR34" s="256"/>
      <c r="AS34" s="250"/>
      <c r="AT34" s="250"/>
      <c r="AU34" s="250"/>
      <c r="AV34" s="250"/>
      <c r="AW34" s="250"/>
      <c r="AX34" s="254" t="str">
        <f t="shared" si="20"/>
        <v/>
      </c>
      <c r="AY34" s="254" t="str">
        <f t="shared" si="10"/>
        <v/>
      </c>
      <c r="AZ34" s="250"/>
      <c r="BA34" s="106"/>
      <c r="BB34" s="114"/>
      <c r="BE34" s="111" t="str">
        <f t="shared" si="12"/>
        <v/>
      </c>
      <c r="BF34" s="111" t="str">
        <f t="shared" si="13"/>
        <v/>
      </c>
    </row>
    <row r="35" spans="1:58" ht="13.5" customHeight="1" x14ac:dyDescent="0.15">
      <c r="A35" s="89"/>
      <c r="B35" s="793"/>
      <c r="C35" s="793"/>
      <c r="D35" s="793"/>
      <c r="E35" s="793"/>
      <c r="F35" s="793"/>
      <c r="G35" s="793"/>
      <c r="H35" s="795"/>
      <c r="I35" s="796"/>
      <c r="J35" s="799"/>
      <c r="K35" s="800"/>
      <c r="L35" s="800"/>
      <c r="M35" s="800"/>
      <c r="N35" s="800"/>
      <c r="O35" s="800"/>
      <c r="P35" s="801"/>
      <c r="Q35" s="805"/>
      <c r="R35" s="805"/>
      <c r="S35" s="805"/>
      <c r="T35" s="807" t="s">
        <v>692</v>
      </c>
      <c r="U35" s="808"/>
      <c r="V35" s="808"/>
      <c r="W35" s="808"/>
      <c r="X35" s="808"/>
      <c r="Y35" s="808"/>
      <c r="Z35" s="808"/>
      <c r="AA35" s="808"/>
      <c r="AB35" s="808"/>
      <c r="AC35" s="808"/>
      <c r="AD35" s="808"/>
      <c r="AE35" s="808"/>
      <c r="AF35" s="808"/>
      <c r="AG35" s="808"/>
      <c r="AH35" s="809"/>
      <c r="AI35" s="805">
        <f>IF((AI33-SUM(AX12:AX31))&lt;0,"",AI33-SUM(AX12:AX31))</f>
        <v>2</v>
      </c>
      <c r="AJ35" s="805"/>
      <c r="AK35" s="805"/>
      <c r="AL35" s="256"/>
      <c r="AM35" s="307" t="str">
        <f t="shared" si="6"/>
        <v/>
      </c>
      <c r="AN35" s="307" t="str">
        <f t="shared" si="17"/>
        <v/>
      </c>
      <c r="AO35" s="256"/>
      <c r="AP35" s="254" t="str">
        <f t="shared" si="18"/>
        <v/>
      </c>
      <c r="AQ35" s="256"/>
      <c r="AR35" s="256"/>
      <c r="AS35" s="250"/>
      <c r="AT35" s="250"/>
      <c r="AU35" s="250"/>
      <c r="AV35" s="250"/>
      <c r="AW35" s="250"/>
      <c r="AX35" s="254" t="str">
        <f t="shared" si="20"/>
        <v/>
      </c>
      <c r="AY35" s="254" t="str">
        <f t="shared" si="10"/>
        <v/>
      </c>
      <c r="AZ35" s="250"/>
      <c r="BA35" s="106"/>
      <c r="BB35" s="114"/>
      <c r="BE35" s="111" t="str">
        <f t="shared" si="12"/>
        <v/>
      </c>
      <c r="BF35" s="111" t="str">
        <f t="shared" si="13"/>
        <v/>
      </c>
    </row>
    <row r="36" spans="1:58" ht="13.5" customHeight="1" x14ac:dyDescent="0.15">
      <c r="A36" s="89"/>
      <c r="B36" s="794"/>
      <c r="C36" s="794"/>
      <c r="D36" s="794"/>
      <c r="E36" s="794"/>
      <c r="F36" s="794"/>
      <c r="G36" s="794"/>
      <c r="H36" s="797"/>
      <c r="I36" s="798"/>
      <c r="J36" s="802"/>
      <c r="K36" s="803"/>
      <c r="L36" s="803"/>
      <c r="M36" s="803"/>
      <c r="N36" s="803"/>
      <c r="O36" s="803"/>
      <c r="P36" s="804"/>
      <c r="Q36" s="806"/>
      <c r="R36" s="806"/>
      <c r="S36" s="806"/>
      <c r="T36" s="810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2"/>
      <c r="AI36" s="806"/>
      <c r="AJ36" s="806"/>
      <c r="AK36" s="806"/>
      <c r="AL36" s="87"/>
      <c r="AM36" s="307" t="str">
        <f t="shared" si="6"/>
        <v/>
      </c>
      <c r="AN36" s="307" t="str">
        <f t="shared" si="17"/>
        <v/>
      </c>
      <c r="AO36" s="87"/>
      <c r="AP36" s="254" t="str">
        <f t="shared" si="18"/>
        <v/>
      </c>
      <c r="AQ36" s="87"/>
      <c r="AR36" s="256"/>
      <c r="AS36" s="250"/>
      <c r="AT36" s="250"/>
      <c r="AU36" s="250"/>
      <c r="AV36" s="250"/>
      <c r="AW36" s="250"/>
      <c r="AX36" s="254" t="str">
        <f t="shared" si="20"/>
        <v/>
      </c>
      <c r="AY36" s="254" t="str">
        <f t="shared" si="10"/>
        <v/>
      </c>
      <c r="AZ36" s="250"/>
      <c r="BA36" s="106"/>
      <c r="BB36" s="114"/>
      <c r="BE36" s="111" t="str">
        <f t="shared" si="12"/>
        <v/>
      </c>
      <c r="BF36" s="111" t="str">
        <f t="shared" si="13"/>
        <v/>
      </c>
    </row>
    <row r="37" spans="1:58" ht="18" customHeight="1" x14ac:dyDescent="0.15">
      <c r="A37" s="89"/>
      <c r="B37" s="117" t="s">
        <v>116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250"/>
      <c r="AM37" s="307" t="str">
        <f t="shared" si="6"/>
        <v/>
      </c>
      <c r="AN37" s="307" t="str">
        <f t="shared" si="17"/>
        <v/>
      </c>
      <c r="AO37" s="250"/>
      <c r="AP37" s="254" t="str">
        <f t="shared" si="18"/>
        <v/>
      </c>
      <c r="AQ37" s="250"/>
      <c r="AR37" s="87"/>
      <c r="AS37" s="87"/>
      <c r="AT37" s="87"/>
      <c r="AU37" s="87"/>
      <c r="AV37" s="87"/>
      <c r="AW37" s="87"/>
      <c r="AX37" s="254" t="str">
        <f t="shared" si="20"/>
        <v/>
      </c>
      <c r="AY37" s="254" t="str">
        <f t="shared" si="10"/>
        <v/>
      </c>
      <c r="AZ37" s="87"/>
      <c r="BA37" s="106"/>
      <c r="BB37" s="114"/>
      <c r="BE37" s="111" t="str">
        <f t="shared" si="12"/>
        <v/>
      </c>
      <c r="BF37" s="111" t="str">
        <f t="shared" si="13"/>
        <v/>
      </c>
    </row>
    <row r="38" spans="1:58" ht="18.75" customHeight="1" x14ac:dyDescent="0.15">
      <c r="A38" s="89"/>
      <c r="B38" s="785" t="s">
        <v>693</v>
      </c>
      <c r="C38" s="786"/>
      <c r="D38" s="786"/>
      <c r="E38" s="786"/>
      <c r="F38" s="786"/>
      <c r="G38" s="786"/>
      <c r="H38" s="786"/>
      <c r="I38" s="786"/>
      <c r="J38" s="786"/>
      <c r="K38" s="786"/>
      <c r="L38" s="786"/>
      <c r="M38" s="786"/>
      <c r="N38" s="786"/>
      <c r="O38" s="786"/>
      <c r="P38" s="786"/>
      <c r="Q38" s="786"/>
      <c r="R38" s="786"/>
      <c r="S38" s="786"/>
      <c r="T38" s="786"/>
      <c r="U38" s="786"/>
      <c r="V38" s="786"/>
      <c r="W38" s="786"/>
      <c r="X38" s="786"/>
      <c r="Y38" s="786"/>
      <c r="Z38" s="787"/>
      <c r="AA38" s="788"/>
      <c r="AB38" s="789"/>
      <c r="AC38" s="790" t="s">
        <v>117</v>
      </c>
      <c r="AD38" s="791"/>
      <c r="AE38" s="792"/>
      <c r="AF38" s="787"/>
      <c r="AG38" s="788"/>
      <c r="AH38" s="789"/>
      <c r="AI38" s="790" t="s">
        <v>83</v>
      </c>
      <c r="AJ38" s="791"/>
      <c r="AK38" s="792"/>
      <c r="AL38" s="87"/>
      <c r="AM38" s="307" t="str">
        <f t="shared" si="6"/>
        <v/>
      </c>
      <c r="AN38" s="307" t="str">
        <f t="shared" si="17"/>
        <v/>
      </c>
      <c r="AO38" s="87"/>
      <c r="AP38" s="87"/>
      <c r="AQ38" s="87"/>
      <c r="AR38" s="250"/>
      <c r="AS38" s="250"/>
      <c r="AT38" s="250"/>
      <c r="AU38" s="250"/>
      <c r="AV38" s="250"/>
      <c r="AW38" s="250"/>
      <c r="AX38" s="254" t="str">
        <f t="shared" si="20"/>
        <v/>
      </c>
      <c r="AY38" s="250"/>
      <c r="AZ38" s="250"/>
      <c r="BA38" s="106"/>
      <c r="BB38" s="114"/>
      <c r="BE38" s="111" t="str">
        <f t="shared" si="12"/>
        <v/>
      </c>
      <c r="BF38" s="111" t="str">
        <f t="shared" si="13"/>
        <v/>
      </c>
    </row>
    <row r="39" spans="1:58" ht="17.25" customHeight="1" x14ac:dyDescent="0.15">
      <c r="A39" s="89"/>
      <c r="B39" s="786"/>
      <c r="C39" s="786"/>
      <c r="D39" s="786"/>
      <c r="E39" s="786"/>
      <c r="F39" s="786"/>
      <c r="G39" s="786"/>
      <c r="H39" s="786"/>
      <c r="I39" s="786"/>
      <c r="J39" s="786"/>
      <c r="K39" s="786"/>
      <c r="L39" s="786"/>
      <c r="M39" s="786"/>
      <c r="N39" s="786"/>
      <c r="O39" s="786"/>
      <c r="P39" s="786"/>
      <c r="Q39" s="786"/>
      <c r="R39" s="786"/>
      <c r="S39" s="786"/>
      <c r="T39" s="786"/>
      <c r="U39" s="786"/>
      <c r="V39" s="786"/>
      <c r="W39" s="786"/>
      <c r="X39" s="786"/>
      <c r="Y39" s="786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R39" s="87"/>
      <c r="AS39" s="87"/>
      <c r="AT39" s="87"/>
      <c r="AU39" s="87"/>
      <c r="AV39" s="87"/>
      <c r="AW39" s="87"/>
      <c r="AX39" s="87"/>
      <c r="AY39" s="87"/>
      <c r="AZ39" s="87"/>
      <c r="BA39" s="106"/>
      <c r="BE39" s="111" t="str">
        <f t="shared" si="12"/>
        <v/>
      </c>
      <c r="BF39" s="111" t="str">
        <f t="shared" si="13"/>
        <v/>
      </c>
    </row>
    <row r="40" spans="1:58" ht="21.75" customHeight="1" x14ac:dyDescent="0.15">
      <c r="D40" s="118"/>
      <c r="E40" s="118"/>
      <c r="F40" s="118"/>
      <c r="G40" s="118"/>
      <c r="BA40" s="106"/>
      <c r="BE40" s="111" t="str">
        <f t="shared" si="12"/>
        <v/>
      </c>
      <c r="BF40" s="111" t="str">
        <f t="shared" si="13"/>
        <v/>
      </c>
    </row>
    <row r="41" spans="1:58" ht="21.75" customHeight="1" x14ac:dyDescent="0.15">
      <c r="BE41" s="111" t="str">
        <f t="shared" si="12"/>
        <v/>
      </c>
      <c r="BF41" s="111" t="str">
        <f t="shared" si="13"/>
        <v/>
      </c>
    </row>
    <row r="42" spans="1:58" ht="21.75" customHeight="1" x14ac:dyDescent="0.15">
      <c r="BE42" s="111" t="str">
        <f t="shared" si="12"/>
        <v/>
      </c>
      <c r="BF42" s="111" t="str">
        <f t="shared" si="13"/>
        <v/>
      </c>
    </row>
    <row r="43" spans="1:58" ht="21.75" customHeight="1" x14ac:dyDescent="0.15">
      <c r="BE43" s="111" t="str">
        <f t="shared" si="12"/>
        <v/>
      </c>
      <c r="BF43" s="111" t="str">
        <f t="shared" si="13"/>
        <v/>
      </c>
    </row>
    <row r="44" spans="1:58" ht="21.75" customHeight="1" x14ac:dyDescent="0.15">
      <c r="BE44" s="111" t="str">
        <f t="shared" si="12"/>
        <v/>
      </c>
      <c r="BF44" s="111" t="str">
        <f t="shared" si="13"/>
        <v/>
      </c>
    </row>
    <row r="45" spans="1:58" ht="21.75" customHeight="1" x14ac:dyDescent="0.15">
      <c r="BE45" s="111" t="str">
        <f t="shared" si="12"/>
        <v/>
      </c>
      <c r="BF45" s="111" t="str">
        <f t="shared" si="13"/>
        <v/>
      </c>
    </row>
    <row r="46" spans="1:58" ht="21.75" customHeight="1" x14ac:dyDescent="0.15">
      <c r="BE46" s="111" t="str">
        <f t="shared" si="12"/>
        <v/>
      </c>
      <c r="BF46" s="111" t="str">
        <f t="shared" si="13"/>
        <v/>
      </c>
    </row>
    <row r="47" spans="1:58" ht="21.75" customHeight="1" x14ac:dyDescent="0.15">
      <c r="BE47" s="111" t="str">
        <f t="shared" si="12"/>
        <v/>
      </c>
      <c r="BF47" s="111" t="str">
        <f t="shared" si="13"/>
        <v/>
      </c>
    </row>
    <row r="48" spans="1:58" ht="21.75" customHeight="1" x14ac:dyDescent="0.15">
      <c r="BE48" s="111" t="str">
        <f t="shared" si="12"/>
        <v/>
      </c>
      <c r="BF48" s="111" t="str">
        <f t="shared" si="13"/>
        <v/>
      </c>
    </row>
    <row r="49" spans="57:58" ht="21.75" customHeight="1" x14ac:dyDescent="0.15">
      <c r="BE49" s="111" t="str">
        <f t="shared" si="12"/>
        <v/>
      </c>
      <c r="BF49" s="111" t="str">
        <f t="shared" si="13"/>
        <v/>
      </c>
    </row>
    <row r="50" spans="57:58" ht="21.75" customHeight="1" x14ac:dyDescent="0.15">
      <c r="BE50" s="111" t="str">
        <f t="shared" si="12"/>
        <v/>
      </c>
      <c r="BF50" s="111" t="str">
        <f t="shared" si="13"/>
        <v/>
      </c>
    </row>
    <row r="51" spans="57:58" ht="21.75" customHeight="1" x14ac:dyDescent="0.15">
      <c r="BE51" s="111" t="str">
        <f t="shared" si="12"/>
        <v/>
      </c>
      <c r="BF51" s="111" t="str">
        <f t="shared" si="13"/>
        <v/>
      </c>
    </row>
    <row r="52" spans="57:58" ht="21.75" customHeight="1" x14ac:dyDescent="0.15">
      <c r="BE52" s="111" t="str">
        <f t="shared" si="12"/>
        <v/>
      </c>
      <c r="BF52" s="111" t="str">
        <f t="shared" si="13"/>
        <v/>
      </c>
    </row>
    <row r="53" spans="57:58" ht="21.75" customHeight="1" x14ac:dyDescent="0.15">
      <c r="BE53" s="111" t="str">
        <f t="shared" si="12"/>
        <v/>
      </c>
      <c r="BF53" s="111" t="str">
        <f t="shared" si="13"/>
        <v/>
      </c>
    </row>
    <row r="54" spans="57:58" ht="21.75" customHeight="1" x14ac:dyDescent="0.15">
      <c r="BE54" s="111" t="str">
        <f t="shared" si="12"/>
        <v/>
      </c>
      <c r="BF54" s="111" t="str">
        <f t="shared" si="13"/>
        <v/>
      </c>
    </row>
    <row r="55" spans="57:58" ht="21.75" customHeight="1" x14ac:dyDescent="0.15">
      <c r="BE55" s="111" t="str">
        <f t="shared" si="12"/>
        <v/>
      </c>
      <c r="BF55" s="111" t="str">
        <f t="shared" si="13"/>
        <v/>
      </c>
    </row>
    <row r="56" spans="57:58" ht="21.75" customHeight="1" x14ac:dyDescent="0.15">
      <c r="BE56" s="111" t="str">
        <f t="shared" si="12"/>
        <v/>
      </c>
      <c r="BF56" s="111" t="str">
        <f t="shared" si="13"/>
        <v/>
      </c>
    </row>
    <row r="57" spans="57:58" ht="21.75" customHeight="1" x14ac:dyDescent="0.15">
      <c r="BE57" s="111" t="str">
        <f t="shared" si="12"/>
        <v/>
      </c>
      <c r="BF57" s="111" t="str">
        <f t="shared" si="13"/>
        <v/>
      </c>
    </row>
    <row r="58" spans="57:58" ht="21.75" customHeight="1" x14ac:dyDescent="0.15">
      <c r="BE58" s="111" t="str">
        <f t="shared" si="12"/>
        <v/>
      </c>
      <c r="BF58" s="111" t="str">
        <f t="shared" si="13"/>
        <v/>
      </c>
    </row>
    <row r="59" spans="57:58" ht="21.75" customHeight="1" x14ac:dyDescent="0.15"/>
    <row r="60" spans="57:58" ht="21.75" customHeight="1" x14ac:dyDescent="0.15"/>
    <row r="61" spans="57:58" ht="21.75" customHeight="1" x14ac:dyDescent="0.15"/>
    <row r="62" spans="57:58" ht="21.75" customHeight="1" x14ac:dyDescent="0.15"/>
    <row r="63" spans="57:58" ht="21.75" customHeight="1" x14ac:dyDescent="0.15"/>
    <row r="64" spans="57:58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</sheetData>
  <sheetProtection formatCells="0" formatColumns="0" formatRows="0" selectLockedCells="1"/>
  <protectedRanges>
    <protectedRange sqref="AB5:AK5" name="事業所情報"/>
    <protectedRange sqref="B12:C31" name="日付曜日"/>
    <protectedRange sqref="D12:G31 BA25:BD25 I12:X31" name="計画・実績"/>
    <protectedRange sqref="Y12:Y31" name="派遣人数"/>
    <protectedRange sqref="AA38 AF38" name="ページ"/>
    <protectedRange sqref="X3 Y4" name="サービス提供年月"/>
    <protectedRange sqref="P7 O6 H7 H5:I6 J5:J7 F5:G7 D5:E6" name="受給者情報_1"/>
    <protectedRange sqref="AL4:AZ4" name="事業所情報_2"/>
  </protectedRanges>
  <mergeCells count="245">
    <mergeCell ref="B2:AK2"/>
    <mergeCell ref="X3:Y3"/>
    <mergeCell ref="Z3:AB3"/>
    <mergeCell ref="AC3:AD3"/>
    <mergeCell ref="AE3:AH3"/>
    <mergeCell ref="AI3:AK3"/>
    <mergeCell ref="J5:J6"/>
    <mergeCell ref="K5:K6"/>
    <mergeCell ref="L5:L6"/>
    <mergeCell ref="M5:M6"/>
    <mergeCell ref="N5:N6"/>
    <mergeCell ref="O5:S5"/>
    <mergeCell ref="O6:S6"/>
    <mergeCell ref="B5:D6"/>
    <mergeCell ref="E5:E6"/>
    <mergeCell ref="F5:F6"/>
    <mergeCell ref="G5:G6"/>
    <mergeCell ref="H5:H6"/>
    <mergeCell ref="I5:I6"/>
    <mergeCell ref="AF5:AF6"/>
    <mergeCell ref="AG5:AG6"/>
    <mergeCell ref="AH5:AH6"/>
    <mergeCell ref="AI5:AI6"/>
    <mergeCell ref="AJ5:AJ6"/>
    <mergeCell ref="AK5:AK6"/>
    <mergeCell ref="T5:Y5"/>
    <mergeCell ref="Z5:AA6"/>
    <mergeCell ref="AB5:AB6"/>
    <mergeCell ref="AC5:AC6"/>
    <mergeCell ref="AD5:AD6"/>
    <mergeCell ref="AE5:AE6"/>
    <mergeCell ref="T6:Y6"/>
    <mergeCell ref="AB7:AK8"/>
    <mergeCell ref="H8:N8"/>
    <mergeCell ref="T8:Y8"/>
    <mergeCell ref="B10:B11"/>
    <mergeCell ref="C10:C11"/>
    <mergeCell ref="D10:L10"/>
    <mergeCell ref="M10:X10"/>
    <mergeCell ref="Y10:Y11"/>
    <mergeCell ref="Z10:Z11"/>
    <mergeCell ref="AA10:AI10"/>
    <mergeCell ref="B7:D8"/>
    <mergeCell ref="E7:G8"/>
    <mergeCell ref="H7:N7"/>
    <mergeCell ref="O7:S8"/>
    <mergeCell ref="T7:Y7"/>
    <mergeCell ref="Z7:AA8"/>
    <mergeCell ref="AJ10:AK11"/>
    <mergeCell ref="BA10:BA11"/>
    <mergeCell ref="D11:F11"/>
    <mergeCell ref="G11:I11"/>
    <mergeCell ref="J11:L11"/>
    <mergeCell ref="M11:P11"/>
    <mergeCell ref="Q11:T11"/>
    <mergeCell ref="U11:X11"/>
    <mergeCell ref="AA11:AI11"/>
    <mergeCell ref="AA12:AI12"/>
    <mergeCell ref="AJ12:AK12"/>
    <mergeCell ref="D13:F13"/>
    <mergeCell ref="G13:I13"/>
    <mergeCell ref="J13:L13"/>
    <mergeCell ref="M13:P13"/>
    <mergeCell ref="Q13:T13"/>
    <mergeCell ref="U13:X13"/>
    <mergeCell ref="AA13:AI13"/>
    <mergeCell ref="AJ13:AK13"/>
    <mergeCell ref="D12:F12"/>
    <mergeCell ref="G12:I12"/>
    <mergeCell ref="J12:L12"/>
    <mergeCell ref="M12:P12"/>
    <mergeCell ref="Q12:T12"/>
    <mergeCell ref="U12:X12"/>
    <mergeCell ref="AA14:AI14"/>
    <mergeCell ref="AJ14:AK14"/>
    <mergeCell ref="BA14:BA15"/>
    <mergeCell ref="D15:F15"/>
    <mergeCell ref="G15:I15"/>
    <mergeCell ref="J15:L15"/>
    <mergeCell ref="M15:P15"/>
    <mergeCell ref="Q15:T15"/>
    <mergeCell ref="U15:X15"/>
    <mergeCell ref="AA15:AI15"/>
    <mergeCell ref="D14:F14"/>
    <mergeCell ref="G14:I14"/>
    <mergeCell ref="J14:L14"/>
    <mergeCell ref="M14:P14"/>
    <mergeCell ref="Q14:T14"/>
    <mergeCell ref="U14:X14"/>
    <mergeCell ref="AJ15:AK15"/>
    <mergeCell ref="D16:F16"/>
    <mergeCell ref="G16:I16"/>
    <mergeCell ref="J16:L16"/>
    <mergeCell ref="M16:P16"/>
    <mergeCell ref="Q16:T16"/>
    <mergeCell ref="U16:X16"/>
    <mergeCell ref="AA16:AI16"/>
    <mergeCell ref="AJ16:AK16"/>
    <mergeCell ref="AA17:AI17"/>
    <mergeCell ref="AJ17:AK17"/>
    <mergeCell ref="D18:F18"/>
    <mergeCell ref="G18:I18"/>
    <mergeCell ref="J18:L18"/>
    <mergeCell ref="M18:P18"/>
    <mergeCell ref="Q18:T18"/>
    <mergeCell ref="U18:X18"/>
    <mergeCell ref="AA18:AI18"/>
    <mergeCell ref="AJ18:AK18"/>
    <mergeCell ref="D17:F17"/>
    <mergeCell ref="G17:I17"/>
    <mergeCell ref="J17:L17"/>
    <mergeCell ref="M17:P17"/>
    <mergeCell ref="Q17:T17"/>
    <mergeCell ref="U17:X17"/>
    <mergeCell ref="BA18:BA19"/>
    <mergeCell ref="D19:F19"/>
    <mergeCell ref="G19:I19"/>
    <mergeCell ref="J19:L19"/>
    <mergeCell ref="M19:P19"/>
    <mergeCell ref="Q19:T19"/>
    <mergeCell ref="U19:X19"/>
    <mergeCell ref="AA19:AI19"/>
    <mergeCell ref="AJ19:AK19"/>
    <mergeCell ref="AA20:AI20"/>
    <mergeCell ref="AJ20:AK20"/>
    <mergeCell ref="D21:F21"/>
    <mergeCell ref="G21:I21"/>
    <mergeCell ref="J21:L21"/>
    <mergeCell ref="M21:P21"/>
    <mergeCell ref="Q21:T21"/>
    <mergeCell ref="U21:X21"/>
    <mergeCell ref="AA21:AI21"/>
    <mergeCell ref="AJ21:AK21"/>
    <mergeCell ref="D20:F20"/>
    <mergeCell ref="G20:I20"/>
    <mergeCell ref="J20:L20"/>
    <mergeCell ref="M20:P20"/>
    <mergeCell ref="Q20:T20"/>
    <mergeCell ref="U20:X20"/>
    <mergeCell ref="BA21:BA22"/>
    <mergeCell ref="D22:F22"/>
    <mergeCell ref="G22:I22"/>
    <mergeCell ref="J22:L22"/>
    <mergeCell ref="M22:P22"/>
    <mergeCell ref="Q22:T22"/>
    <mergeCell ref="U22:X22"/>
    <mergeCell ref="AA22:AI22"/>
    <mergeCell ref="AJ22:AK22"/>
    <mergeCell ref="AA23:AI23"/>
    <mergeCell ref="AJ23:AK23"/>
    <mergeCell ref="D24:F24"/>
    <mergeCell ref="G24:I24"/>
    <mergeCell ref="J24:L24"/>
    <mergeCell ref="M24:P24"/>
    <mergeCell ref="Q24:T24"/>
    <mergeCell ref="U24:X24"/>
    <mergeCell ref="AA24:AI24"/>
    <mergeCell ref="AJ24:AK24"/>
    <mergeCell ref="D23:F23"/>
    <mergeCell ref="G23:I23"/>
    <mergeCell ref="J23:L23"/>
    <mergeCell ref="M23:P23"/>
    <mergeCell ref="Q23:T23"/>
    <mergeCell ref="U23:X23"/>
    <mergeCell ref="AA25:AI25"/>
    <mergeCell ref="AJ25:AK25"/>
    <mergeCell ref="BA25:BD25"/>
    <mergeCell ref="D26:F26"/>
    <mergeCell ref="G26:I26"/>
    <mergeCell ref="J26:L26"/>
    <mergeCell ref="M26:P26"/>
    <mergeCell ref="Q26:T26"/>
    <mergeCell ref="U26:X26"/>
    <mergeCell ref="AA26:AI26"/>
    <mergeCell ref="D25:F25"/>
    <mergeCell ref="G25:I25"/>
    <mergeCell ref="J25:L25"/>
    <mergeCell ref="M25:P25"/>
    <mergeCell ref="Q25:T25"/>
    <mergeCell ref="U25:X25"/>
    <mergeCell ref="AJ26:AK26"/>
    <mergeCell ref="D27:F27"/>
    <mergeCell ref="G27:I27"/>
    <mergeCell ref="J27:L27"/>
    <mergeCell ref="M27:P27"/>
    <mergeCell ref="Q27:T27"/>
    <mergeCell ref="U27:X27"/>
    <mergeCell ref="AA27:AI27"/>
    <mergeCell ref="AJ27:AK27"/>
    <mergeCell ref="AA28:AI28"/>
    <mergeCell ref="AJ28:AK28"/>
    <mergeCell ref="D29:F29"/>
    <mergeCell ref="G29:I29"/>
    <mergeCell ref="J29:L29"/>
    <mergeCell ref="M29:P29"/>
    <mergeCell ref="Q29:T29"/>
    <mergeCell ref="U29:X29"/>
    <mergeCell ref="AA29:AI29"/>
    <mergeCell ref="AJ29:AK29"/>
    <mergeCell ref="D28:F28"/>
    <mergeCell ref="G28:I28"/>
    <mergeCell ref="J28:L28"/>
    <mergeCell ref="M28:P28"/>
    <mergeCell ref="Q28:T28"/>
    <mergeCell ref="U28:X28"/>
    <mergeCell ref="AA30:AI30"/>
    <mergeCell ref="AJ30:AK30"/>
    <mergeCell ref="D31:F31"/>
    <mergeCell ref="G31:I31"/>
    <mergeCell ref="J31:L31"/>
    <mergeCell ref="M31:P31"/>
    <mergeCell ref="Q31:T31"/>
    <mergeCell ref="U31:X31"/>
    <mergeCell ref="AA31:AI31"/>
    <mergeCell ref="AJ31:AK31"/>
    <mergeCell ref="D30:F30"/>
    <mergeCell ref="G30:I30"/>
    <mergeCell ref="J30:L30"/>
    <mergeCell ref="M30:P30"/>
    <mergeCell ref="Q30:T30"/>
    <mergeCell ref="U30:X30"/>
    <mergeCell ref="AD32:AK32"/>
    <mergeCell ref="B33:G34"/>
    <mergeCell ref="H33:I34"/>
    <mergeCell ref="J33:P34"/>
    <mergeCell ref="Q33:S34"/>
    <mergeCell ref="T33:AH34"/>
    <mergeCell ref="AI33:AK34"/>
    <mergeCell ref="B32:I32"/>
    <mergeCell ref="J32:L32"/>
    <mergeCell ref="M32:P32"/>
    <mergeCell ref="Q32:T32"/>
    <mergeCell ref="U32:X32"/>
    <mergeCell ref="AA32:AC32"/>
    <mergeCell ref="B38:Y39"/>
    <mergeCell ref="Z38:AB38"/>
    <mergeCell ref="AC38:AE38"/>
    <mergeCell ref="AF38:AH38"/>
    <mergeCell ref="AI38:AK38"/>
    <mergeCell ref="B35:G36"/>
    <mergeCell ref="H35:I36"/>
    <mergeCell ref="J35:P36"/>
    <mergeCell ref="Q35:S36"/>
    <mergeCell ref="T35:AH36"/>
    <mergeCell ref="AI35:AK36"/>
  </mergeCells>
  <phoneticPr fontId="4"/>
  <conditionalFormatting sqref="AA12:AI31">
    <cfRule type="cellIs" dxfId="86" priority="13" operator="equal">
      <formula>$BB$24</formula>
    </cfRule>
    <cfRule type="cellIs" dxfId="85" priority="14" operator="equal">
      <formula>$BB$23</formula>
    </cfRule>
    <cfRule type="cellIs" dxfId="84" priority="15" operator="equal">
      <formula>$BB$18</formula>
    </cfRule>
    <cfRule type="cellIs" dxfId="83" priority="52" operator="equal">
      <formula>$BB$19</formula>
    </cfRule>
    <cfRule type="cellIs" dxfId="82" priority="53" operator="equal">
      <formula>$BB$17</formula>
    </cfRule>
    <cfRule type="cellIs" dxfId="81" priority="54" operator="equal">
      <formula>$BB$12</formula>
    </cfRule>
    <cfRule type="cellIs" dxfId="80" priority="55" operator="equal">
      <formula>$BB$20+$BB$18</formula>
    </cfRule>
    <cfRule type="cellIs" dxfId="79" priority="56" operator="equal">
      <formula>$BB$16</formula>
    </cfRule>
    <cfRule type="cellIs" dxfId="78" priority="57" operator="equal">
      <formula>$BB$11</formula>
    </cfRule>
  </conditionalFormatting>
  <conditionalFormatting sqref="AJ12:AK31">
    <cfRule type="expression" dxfId="77" priority="11">
      <formula>AA12=$BB$24</formula>
    </cfRule>
    <cfRule type="expression" dxfId="76" priority="12">
      <formula>AA12=$BB$23</formula>
    </cfRule>
    <cfRule type="expression" dxfId="75" priority="58">
      <formula>AA12=$BB$19</formula>
    </cfRule>
    <cfRule type="expression" dxfId="74" priority="59">
      <formula>AA12=$BB$18</formula>
    </cfRule>
    <cfRule type="expression" dxfId="73" priority="60">
      <formula>AA12=$BB$17</formula>
    </cfRule>
    <cfRule type="expression" dxfId="72" priority="61">
      <formula>AA12=$BB$16</formula>
    </cfRule>
    <cfRule type="expression" dxfId="71" priority="62">
      <formula>AA12=$BB$12</formula>
    </cfRule>
    <cfRule type="expression" dxfId="70" priority="63">
      <formula>AA12=$BB$11</formula>
    </cfRule>
  </conditionalFormatting>
  <conditionalFormatting sqref="AR11:AR31">
    <cfRule type="expression" dxfId="69" priority="16">
      <formula>AC11=$BB$20</formula>
    </cfRule>
    <cfRule type="expression" dxfId="68" priority="17">
      <formula>AC11=$BB$19</formula>
    </cfRule>
    <cfRule type="expression" dxfId="67" priority="18">
      <formula>AC11=$BB$16</formula>
    </cfRule>
    <cfRule type="expression" dxfId="66" priority="19">
      <formula>AC11=$BB$15</formula>
    </cfRule>
    <cfRule type="expression" dxfId="65" priority="20">
      <formula>AC11=$BB$11</formula>
    </cfRule>
    <cfRule type="expression" dxfId="64" priority="21">
      <formula>AC11=$BB$10</formula>
    </cfRule>
  </conditionalFormatting>
  <conditionalFormatting sqref="AZ11:AZ31">
    <cfRule type="expression" dxfId="63" priority="22">
      <formula>AD11=$BB$20</formula>
    </cfRule>
    <cfRule type="expression" dxfId="62" priority="23">
      <formula>AD11=$BB$19</formula>
    </cfRule>
    <cfRule type="expression" dxfId="61" priority="24">
      <formula>AD11=$BB$16</formula>
    </cfRule>
    <cfRule type="expression" dxfId="60" priority="25">
      <formula>AD11=$BB$15</formula>
    </cfRule>
    <cfRule type="expression" dxfId="59" priority="26">
      <formula>AD11=$BB$11</formula>
    </cfRule>
    <cfRule type="expression" dxfId="58" priority="27">
      <formula>AD11=$BB$10</formula>
    </cfRule>
  </conditionalFormatting>
  <conditionalFormatting sqref="AU11:AV31">
    <cfRule type="expression" dxfId="57" priority="28">
      <formula>AC11=$BB$20</formula>
    </cfRule>
    <cfRule type="expression" dxfId="56" priority="29">
      <formula>AC11=$BB$19</formula>
    </cfRule>
    <cfRule type="expression" dxfId="55" priority="30">
      <formula>AC11=$BB$16</formula>
    </cfRule>
    <cfRule type="expression" dxfId="54" priority="31">
      <formula>AC11=$BB$15</formula>
    </cfRule>
    <cfRule type="expression" dxfId="53" priority="32">
      <formula>AC11=$BB$11</formula>
    </cfRule>
    <cfRule type="expression" dxfId="52" priority="33">
      <formula>AC11=$BB$10</formula>
    </cfRule>
  </conditionalFormatting>
  <conditionalFormatting sqref="AS11:AT12 AT13:AT31 AS13:AS32">
    <cfRule type="expression" dxfId="51" priority="34">
      <formula>AC11=$BB$20</formula>
    </cfRule>
    <cfRule type="expression" dxfId="50" priority="35">
      <formula>AC11=$BB$19</formula>
    </cfRule>
    <cfRule type="expression" dxfId="49" priority="36">
      <formula>AC11=$BB$16</formula>
    </cfRule>
    <cfRule type="expression" dxfId="48" priority="37">
      <formula>AC11=$BB$15</formula>
    </cfRule>
    <cfRule type="expression" dxfId="47" priority="38">
      <formula>AC11=$BB$11</formula>
    </cfRule>
    <cfRule type="expression" dxfId="46" priority="39">
      <formula>AC11=$BB$10</formula>
    </cfRule>
  </conditionalFormatting>
  <conditionalFormatting sqref="AO11:AO31">
    <cfRule type="expression" dxfId="45" priority="40">
      <formula>AD11=$BB$20</formula>
    </cfRule>
    <cfRule type="expression" dxfId="44" priority="41">
      <formula>AD11=$BB$19</formula>
    </cfRule>
    <cfRule type="expression" dxfId="43" priority="42">
      <formula>AD11=$BB$16</formula>
    </cfRule>
    <cfRule type="expression" dxfId="42" priority="43">
      <formula>AD11=$BB$15</formula>
    </cfRule>
    <cfRule type="expression" dxfId="41" priority="44">
      <formula>AD11=$BB$11</formula>
    </cfRule>
    <cfRule type="expression" dxfId="40" priority="45">
      <formula>AD11=$BB$10</formula>
    </cfRule>
  </conditionalFormatting>
  <conditionalFormatting sqref="AP37 AP32:AP34 AP11:AQ31">
    <cfRule type="expression" dxfId="39" priority="46">
      <formula>AC11=$BB$20</formula>
    </cfRule>
    <cfRule type="expression" dxfId="38" priority="47">
      <formula>AC11=$BB$19</formula>
    </cfRule>
    <cfRule type="expression" dxfId="37" priority="48">
      <formula>AC11=$BB$16</formula>
    </cfRule>
    <cfRule type="expression" dxfId="36" priority="49">
      <formula>AC11=$BB$15</formula>
    </cfRule>
    <cfRule type="expression" dxfId="35" priority="50">
      <formula>AC11=$BB$11</formula>
    </cfRule>
    <cfRule type="expression" dxfId="34" priority="51">
      <formula>AC11=$BB$10</formula>
    </cfRule>
  </conditionalFormatting>
  <conditionalFormatting sqref="AP35:AP36">
    <cfRule type="expression" dxfId="33" priority="5">
      <formula>AC35=$BB$20</formula>
    </cfRule>
    <cfRule type="expression" dxfId="32" priority="6">
      <formula>AC35=$BB$19</formula>
    </cfRule>
    <cfRule type="expression" dxfId="31" priority="7">
      <formula>AC35=$BB$16</formula>
    </cfRule>
    <cfRule type="expression" dxfId="30" priority="8">
      <formula>AC35=$BB$15</formula>
    </cfRule>
    <cfRule type="expression" dxfId="29" priority="9">
      <formula>AC35=$BB$11</formula>
    </cfRule>
    <cfRule type="expression" dxfId="28" priority="10">
      <formula>AC35=$BB$10</formula>
    </cfRule>
  </conditionalFormatting>
  <conditionalFormatting sqref="AX32:AX38 AW11:AX31">
    <cfRule type="expression" dxfId="27" priority="64">
      <formula>AD11=$BB$20</formula>
    </cfRule>
    <cfRule type="expression" dxfId="26" priority="65">
      <formula>AD11=$BB$19</formula>
    </cfRule>
    <cfRule type="expression" dxfId="25" priority="66">
      <formula>AD11=$BB$16</formula>
    </cfRule>
    <cfRule type="expression" dxfId="24" priority="67">
      <formula>AD11=$BB$15</formula>
    </cfRule>
    <cfRule type="expression" dxfId="23" priority="68">
      <formula>AD11=$BB$11</formula>
    </cfRule>
    <cfRule type="expression" dxfId="22" priority="69">
      <formula>AD11=$BB$10</formula>
    </cfRule>
  </conditionalFormatting>
  <conditionalFormatting sqref="AY11:AY37">
    <cfRule type="expression" dxfId="21" priority="70">
      <formula>AE11=$BB$20</formula>
    </cfRule>
    <cfRule type="expression" dxfId="20" priority="71">
      <formula>AE11=$BB$19</formula>
    </cfRule>
    <cfRule type="expression" dxfId="19" priority="72">
      <formula>AE11=$BB$16</formula>
    </cfRule>
    <cfRule type="expression" dxfId="18" priority="73">
      <formula>AE11=$BB$15</formula>
    </cfRule>
    <cfRule type="expression" dxfId="17" priority="74">
      <formula>AE11=$BB$11</formula>
    </cfRule>
    <cfRule type="expression" dxfId="16" priority="75">
      <formula>AE11=$BB$10</formula>
    </cfRule>
  </conditionalFormatting>
  <conditionalFormatting sqref="U12:X31">
    <cfRule type="cellIs" dxfId="15" priority="4" operator="equal">
      <formula>$AA$11=$BB$3</formula>
    </cfRule>
  </conditionalFormatting>
  <conditionalFormatting sqref="U12:X31">
    <cfRule type="cellIs" dxfId="14" priority="3" operator="equal">
      <formula>$AA$11=$BB$2</formula>
    </cfRule>
  </conditionalFormatting>
  <conditionalFormatting sqref="BA25:BD25">
    <cfRule type="cellIs" dxfId="13" priority="2" operator="equal">
      <formula>$AA$11=$BB$3</formula>
    </cfRule>
  </conditionalFormatting>
  <conditionalFormatting sqref="BA25:BD25">
    <cfRule type="cellIs" dxfId="12" priority="1" operator="equal">
      <formula>$AA$11=$BB$2</formula>
    </cfRule>
  </conditionalFormatting>
  <conditionalFormatting sqref="AM32:AM38 AL11:AM31">
    <cfRule type="expression" dxfId="11" priority="76">
      <formula>AC11=$BB$20</formula>
    </cfRule>
    <cfRule type="expression" dxfId="10" priority="77">
      <formula>AC11=$BB$19</formula>
    </cfRule>
    <cfRule type="expression" dxfId="9" priority="78">
      <formula>AC11=$BB$16</formula>
    </cfRule>
    <cfRule type="expression" dxfId="8" priority="79">
      <formula>AC11=$BB$15</formula>
    </cfRule>
    <cfRule type="expression" dxfId="7" priority="80">
      <formula>AC11=$BB$11</formula>
    </cfRule>
    <cfRule type="expression" dxfId="6" priority="81">
      <formula>AC11=$BB$10</formula>
    </cfRule>
  </conditionalFormatting>
  <conditionalFormatting sqref="AN11:AN38">
    <cfRule type="expression" dxfId="5" priority="82">
      <formula>AD11=$BB$20</formula>
    </cfRule>
    <cfRule type="expression" dxfId="4" priority="83">
      <formula>AD11=$BB$19</formula>
    </cfRule>
    <cfRule type="expression" dxfId="3" priority="84">
      <formula>AD11=$BB$16</formula>
    </cfRule>
    <cfRule type="expression" dxfId="2" priority="85">
      <formula>AD11=$BB$15</formula>
    </cfRule>
    <cfRule type="expression" dxfId="1" priority="86">
      <formula>AD11=$BB$11</formula>
    </cfRule>
    <cfRule type="expression" dxfId="0" priority="87">
      <formula>AD11=$BB$10</formula>
    </cfRule>
  </conditionalFormatting>
  <dataValidations count="2">
    <dataValidation type="list" allowBlank="1" showInputMessage="1" showErrorMessage="1" sqref="AA11:AI11" xr:uid="{7F9E4BDB-D3E1-49AF-8094-5B07F8667634}">
      <formula1>$BA$25:$BA$26</formula1>
    </dataValidation>
    <dataValidation type="list" allowBlank="1" showInputMessage="1" showErrorMessage="1" sqref="AA12:AI31" xr:uid="{DBCDD971-EFC2-44D1-90FC-56BB077DA6A7}">
      <formula1>$BB$9:$BB$24</formula1>
    </dataValidation>
  </dataValidations>
  <printOptions horizontalCentered="1" verticalCentered="1"/>
  <pageMargins left="0.39370078740157483" right="0.39370078740157483" top="0" bottom="0" header="0.15748031496062992" footer="0.11811023622047245"/>
  <pageSetup paperSize="9" scale="82" orientation="portrait" r:id="rId1"/>
  <headerFooter alignWithMargins="0">
    <oddHeader>&amp;L（様式第三　港区）&amp;R令和８年度版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EA69-24FE-48C2-8A48-54A4F9FB0AC8}">
  <sheetPr>
    <tabColor rgb="FFFFFF99"/>
  </sheetPr>
  <dimension ref="A1:AY44"/>
  <sheetViews>
    <sheetView view="pageBreakPreview" zoomScale="115" zoomScaleNormal="100" zoomScaleSheetLayoutView="115" workbookViewId="0">
      <selection activeCell="E9" sqref="E9"/>
    </sheetView>
  </sheetViews>
  <sheetFormatPr defaultColWidth="9" defaultRowHeight="13.5" x14ac:dyDescent="0.15"/>
  <cols>
    <col min="1" max="1" width="1.375" style="2" customWidth="1"/>
    <col min="2" max="2" width="2.25" style="2" customWidth="1"/>
    <col min="3" max="3" width="3.75" style="2" customWidth="1"/>
    <col min="4" max="19" width="4.25" style="2" customWidth="1"/>
    <col min="20" max="33" width="4.5" style="2" customWidth="1"/>
    <col min="34" max="35" width="4.5" style="204" customWidth="1"/>
    <col min="36" max="36" width="74" style="2" customWidth="1"/>
    <col min="37" max="39" width="3.875" style="2" customWidth="1"/>
    <col min="40" max="40" width="3.875" style="50" customWidth="1"/>
    <col min="41" max="41" width="36.125" style="50" bestFit="1" customWidth="1"/>
    <col min="42" max="16384" width="9" style="50"/>
  </cols>
  <sheetData>
    <row r="1" spans="2:51" ht="18" customHeight="1" thickBot="1" x14ac:dyDescent="0.2">
      <c r="B1" s="53" t="s">
        <v>39</v>
      </c>
      <c r="C1" s="53"/>
      <c r="AI1" s="206"/>
      <c r="AJ1" s="84"/>
    </row>
    <row r="2" spans="2:51" x14ac:dyDescent="0.15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216"/>
      <c r="AI2" s="206"/>
      <c r="AJ2" s="84"/>
    </row>
    <row r="3" spans="2:51" ht="26.25" customHeight="1" thickBot="1" x14ac:dyDescent="0.2">
      <c r="B3" s="491" t="s">
        <v>645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  <c r="AG3" s="492"/>
      <c r="AH3" s="493"/>
      <c r="AI3" s="206"/>
      <c r="AJ3" s="84"/>
    </row>
    <row r="4" spans="2:51" ht="21.6" customHeight="1" thickBot="1" x14ac:dyDescent="0.2">
      <c r="B4" s="58"/>
      <c r="C4" s="697" t="s">
        <v>26</v>
      </c>
      <c r="D4" s="698"/>
      <c r="E4" s="703">
        <v>8</v>
      </c>
      <c r="F4" s="703"/>
      <c r="G4" s="698" t="s">
        <v>3</v>
      </c>
      <c r="H4" s="698"/>
      <c r="I4" s="703">
        <v>4</v>
      </c>
      <c r="J4" s="703"/>
      <c r="K4" s="706" t="s">
        <v>27</v>
      </c>
      <c r="L4" s="706"/>
      <c r="M4" s="707"/>
      <c r="N4" s="59"/>
      <c r="O4" s="59"/>
      <c r="P4" s="59"/>
      <c r="Q4" s="560" t="s">
        <v>43</v>
      </c>
      <c r="R4" s="561"/>
      <c r="S4" s="561"/>
      <c r="T4" s="561"/>
      <c r="U4" s="561"/>
      <c r="V4" s="561"/>
      <c r="W4" s="562"/>
      <c r="X4" s="239">
        <v>1</v>
      </c>
      <c r="Y4" s="239">
        <v>3</v>
      </c>
      <c r="Z4" s="240">
        <v>1</v>
      </c>
      <c r="AA4" s="240">
        <v>0</v>
      </c>
      <c r="AB4" s="240">
        <v>3</v>
      </c>
      <c r="AC4" s="239">
        <v>0</v>
      </c>
      <c r="AD4" s="239">
        <v>0</v>
      </c>
      <c r="AE4" s="239">
        <v>0</v>
      </c>
      <c r="AF4" s="239">
        <v>0</v>
      </c>
      <c r="AG4" s="241">
        <v>0</v>
      </c>
      <c r="AH4" s="226"/>
      <c r="AI4" s="209"/>
      <c r="AJ4" s="210"/>
      <c r="AK4" s="210"/>
      <c r="AL4" s="210"/>
      <c r="AM4" s="210"/>
      <c r="AN4" s="210"/>
      <c r="AO4" s="225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2:51" ht="21.6" customHeight="1" x14ac:dyDescent="0.15">
      <c r="B5" s="58"/>
      <c r="C5" s="699"/>
      <c r="D5" s="700"/>
      <c r="E5" s="704"/>
      <c r="F5" s="704"/>
      <c r="G5" s="700"/>
      <c r="H5" s="700"/>
      <c r="I5" s="704"/>
      <c r="J5" s="704"/>
      <c r="K5" s="708"/>
      <c r="L5" s="708"/>
      <c r="M5" s="709"/>
      <c r="N5" s="201"/>
      <c r="O5" s="201"/>
      <c r="P5" s="201"/>
      <c r="Q5" s="712" t="s">
        <v>90</v>
      </c>
      <c r="R5" s="713"/>
      <c r="S5" s="713"/>
      <c r="T5" s="713"/>
      <c r="U5" s="713"/>
      <c r="V5" s="713"/>
      <c r="W5" s="714"/>
      <c r="X5" s="718" t="s">
        <v>640</v>
      </c>
      <c r="Y5" s="719"/>
      <c r="Z5" s="719"/>
      <c r="AA5" s="719"/>
      <c r="AB5" s="719"/>
      <c r="AC5" s="719"/>
      <c r="AD5" s="719"/>
      <c r="AE5" s="719"/>
      <c r="AF5" s="719"/>
      <c r="AG5" s="720"/>
      <c r="AH5" s="217"/>
      <c r="AI5" s="211"/>
      <c r="AJ5" s="213"/>
      <c r="AK5" s="213"/>
      <c r="AL5" s="213"/>
      <c r="AM5" s="213"/>
      <c r="AN5" s="213"/>
      <c r="AO5" s="213"/>
      <c r="AP5" s="52"/>
      <c r="AQ5" s="52"/>
      <c r="AR5" s="52"/>
      <c r="AS5" s="52"/>
      <c r="AT5" s="52"/>
      <c r="AU5" s="52"/>
      <c r="AV5" s="52"/>
      <c r="AW5" s="52"/>
      <c r="AX5" s="52"/>
      <c r="AY5" s="52"/>
    </row>
    <row r="6" spans="2:51" ht="8.25" customHeight="1" x14ac:dyDescent="0.15">
      <c r="B6" s="58"/>
      <c r="C6" s="699"/>
      <c r="D6" s="700"/>
      <c r="E6" s="704"/>
      <c r="F6" s="704"/>
      <c r="G6" s="700"/>
      <c r="H6" s="700"/>
      <c r="I6" s="704"/>
      <c r="J6" s="704"/>
      <c r="K6" s="708"/>
      <c r="L6" s="708"/>
      <c r="M6" s="709"/>
      <c r="N6" s="201"/>
      <c r="O6" s="201"/>
      <c r="P6" s="201"/>
      <c r="Q6" s="712"/>
      <c r="R6" s="713"/>
      <c r="S6" s="713"/>
      <c r="T6" s="713"/>
      <c r="U6" s="713"/>
      <c r="V6" s="713"/>
      <c r="W6" s="714"/>
      <c r="X6" s="718"/>
      <c r="Y6" s="719"/>
      <c r="Z6" s="719"/>
      <c r="AA6" s="719"/>
      <c r="AB6" s="719"/>
      <c r="AC6" s="719"/>
      <c r="AD6" s="719"/>
      <c r="AE6" s="719"/>
      <c r="AF6" s="719"/>
      <c r="AG6" s="720"/>
      <c r="AH6" s="217"/>
      <c r="AI6" s="211"/>
      <c r="AJ6" s="213"/>
      <c r="AK6" s="213"/>
      <c r="AL6" s="213"/>
      <c r="AM6" s="213"/>
      <c r="AN6" s="213"/>
      <c r="AO6" s="213"/>
      <c r="AP6" s="52"/>
      <c r="AQ6" s="52"/>
      <c r="AR6" s="52"/>
      <c r="AS6" s="52"/>
      <c r="AT6" s="52"/>
      <c r="AU6" s="52"/>
      <c r="AV6" s="52"/>
      <c r="AW6" s="52"/>
      <c r="AX6" s="52"/>
      <c r="AY6" s="52"/>
    </row>
    <row r="7" spans="2:51" ht="28.9" customHeight="1" thickBot="1" x14ac:dyDescent="0.2">
      <c r="B7" s="58"/>
      <c r="C7" s="701"/>
      <c r="D7" s="702"/>
      <c r="E7" s="705"/>
      <c r="F7" s="705"/>
      <c r="G7" s="702"/>
      <c r="H7" s="702"/>
      <c r="I7" s="705"/>
      <c r="J7" s="705"/>
      <c r="K7" s="710"/>
      <c r="L7" s="710"/>
      <c r="M7" s="711"/>
      <c r="N7" s="201"/>
      <c r="O7" s="201"/>
      <c r="P7" s="201"/>
      <c r="Q7" s="715"/>
      <c r="R7" s="716"/>
      <c r="S7" s="716"/>
      <c r="T7" s="716"/>
      <c r="U7" s="716"/>
      <c r="V7" s="716"/>
      <c r="W7" s="717"/>
      <c r="X7" s="721"/>
      <c r="Y7" s="722"/>
      <c r="Z7" s="722"/>
      <c r="AA7" s="722"/>
      <c r="AB7" s="722"/>
      <c r="AC7" s="722"/>
      <c r="AD7" s="722"/>
      <c r="AE7" s="722"/>
      <c r="AF7" s="722"/>
      <c r="AG7" s="723"/>
      <c r="AH7" s="217"/>
      <c r="AI7" s="211"/>
      <c r="AJ7" s="213"/>
      <c r="AK7" s="213"/>
      <c r="AL7" s="213"/>
      <c r="AM7" s="213"/>
      <c r="AN7" s="213"/>
      <c r="AO7" s="213"/>
      <c r="AP7" s="52"/>
      <c r="AQ7" s="279"/>
      <c r="AR7" s="279"/>
      <c r="AS7" s="279"/>
      <c r="AT7" s="279"/>
      <c r="AU7" s="52"/>
      <c r="AV7" s="52"/>
      <c r="AW7" s="52"/>
      <c r="AX7" s="52"/>
      <c r="AY7" s="52"/>
    </row>
    <row r="8" spans="2:51" s="2" customFormat="1" ht="14.25" customHeight="1" x14ac:dyDescent="0.15">
      <c r="B8" s="58"/>
      <c r="C8" s="59"/>
      <c r="D8" s="275"/>
      <c r="E8" s="275"/>
      <c r="F8" s="275"/>
      <c r="G8" s="275"/>
      <c r="H8" s="275"/>
      <c r="I8" s="275"/>
      <c r="J8" s="275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5"/>
      <c r="AD8" s="275"/>
      <c r="AE8" s="275"/>
      <c r="AF8" s="276"/>
      <c r="AG8" s="276"/>
      <c r="AH8" s="218"/>
      <c r="AI8" s="206"/>
      <c r="AJ8" s="84"/>
      <c r="AK8" s="84"/>
      <c r="AL8" s="84"/>
      <c r="AM8" s="84"/>
      <c r="AN8" s="52"/>
      <c r="AO8" s="279"/>
      <c r="AP8" s="279"/>
      <c r="AQ8" s="279"/>
      <c r="AR8" s="279"/>
      <c r="AS8" s="84"/>
      <c r="AT8" s="84"/>
      <c r="AU8" s="84"/>
      <c r="AV8" s="84"/>
      <c r="AW8" s="84"/>
      <c r="AX8" s="84"/>
      <c r="AY8" s="84"/>
    </row>
    <row r="9" spans="2:51" s="2" customFormat="1" x14ac:dyDescent="0.15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219"/>
      <c r="AI9" s="206"/>
      <c r="AJ9" s="84"/>
      <c r="AK9" s="84"/>
      <c r="AL9" s="84"/>
      <c r="AM9" s="84"/>
      <c r="AN9" s="52"/>
      <c r="AO9" s="52"/>
      <c r="AP9" s="84"/>
      <c r="AQ9" s="84"/>
      <c r="AR9" s="84"/>
      <c r="AS9" s="84"/>
      <c r="AT9" s="84"/>
      <c r="AU9" s="84"/>
      <c r="AV9" s="84"/>
      <c r="AW9" s="84"/>
      <c r="AX9" s="84"/>
      <c r="AY9" s="84"/>
    </row>
    <row r="10" spans="2:51" s="2" customFormat="1" ht="9" customHeight="1" thickBot="1" x14ac:dyDescent="0.2"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219"/>
      <c r="AI10" s="206"/>
      <c r="AJ10" s="84"/>
      <c r="AN10" s="50"/>
      <c r="AO10" s="50"/>
    </row>
    <row r="11" spans="2:51" s="2" customFormat="1" ht="18" customHeight="1" thickBot="1" x14ac:dyDescent="0.2">
      <c r="B11" s="58"/>
      <c r="C11" s="242" t="s">
        <v>629</v>
      </c>
      <c r="D11" s="724" t="s">
        <v>628</v>
      </c>
      <c r="E11" s="574"/>
      <c r="F11" s="574"/>
      <c r="G11" s="574"/>
      <c r="H11" s="574"/>
      <c r="I11" s="574"/>
      <c r="J11" s="574"/>
      <c r="K11" s="574"/>
      <c r="L11" s="574"/>
      <c r="M11" s="574"/>
      <c r="N11" s="725" t="s">
        <v>679</v>
      </c>
      <c r="O11" s="581"/>
      <c r="P11" s="581"/>
      <c r="Q11" s="581"/>
      <c r="R11" s="581"/>
      <c r="S11" s="581"/>
      <c r="T11" s="581"/>
      <c r="U11" s="560" t="s">
        <v>624</v>
      </c>
      <c r="V11" s="561"/>
      <c r="W11" s="561"/>
      <c r="X11" s="561"/>
      <c r="Y11" s="561"/>
      <c r="Z11" s="561"/>
      <c r="AA11" s="726" t="s">
        <v>625</v>
      </c>
      <c r="AB11" s="727"/>
      <c r="AC11" s="728"/>
      <c r="AD11" s="729" t="s">
        <v>671</v>
      </c>
      <c r="AE11" s="730"/>
      <c r="AF11" s="730"/>
      <c r="AG11" s="731"/>
      <c r="AH11" s="218"/>
      <c r="AI11" s="206"/>
      <c r="AJ11" s="84"/>
      <c r="AN11" s="50"/>
      <c r="AO11" s="50"/>
    </row>
    <row r="12" spans="2:51" s="2" customFormat="1" ht="45" customHeight="1" x14ac:dyDescent="0.15">
      <c r="B12" s="58"/>
      <c r="C12" s="274">
        <f>ROW(C1)</f>
        <v>1</v>
      </c>
      <c r="D12" s="285">
        <v>8</v>
      </c>
      <c r="E12" s="286">
        <v>0</v>
      </c>
      <c r="F12" s="286">
        <v>0</v>
      </c>
      <c r="G12" s="286">
        <v>0</v>
      </c>
      <c r="H12" s="286">
        <v>0</v>
      </c>
      <c r="I12" s="286">
        <v>0</v>
      </c>
      <c r="J12" s="286">
        <v>0</v>
      </c>
      <c r="K12" s="286">
        <v>0</v>
      </c>
      <c r="L12" s="286">
        <v>0</v>
      </c>
      <c r="M12" s="287">
        <v>0</v>
      </c>
      <c r="N12" s="732" t="s">
        <v>634</v>
      </c>
      <c r="O12" s="733"/>
      <c r="P12" s="733"/>
      <c r="Q12" s="733"/>
      <c r="R12" s="733"/>
      <c r="S12" s="733"/>
      <c r="T12" s="734"/>
      <c r="U12" s="735" t="s">
        <v>626</v>
      </c>
      <c r="V12" s="736"/>
      <c r="W12" s="736"/>
      <c r="X12" s="736"/>
      <c r="Y12" s="736"/>
      <c r="Z12" s="737"/>
      <c r="AA12" s="738">
        <v>6</v>
      </c>
      <c r="AB12" s="739"/>
      <c r="AC12" s="739"/>
      <c r="AD12" s="740"/>
      <c r="AE12" s="741"/>
      <c r="AF12" s="741"/>
      <c r="AG12" s="742"/>
      <c r="AH12" s="220"/>
      <c r="AI12" s="206"/>
      <c r="AJ12" s="20" t="s">
        <v>636</v>
      </c>
      <c r="AN12" s="50"/>
      <c r="AO12" s="212" t="s">
        <v>626</v>
      </c>
    </row>
    <row r="13" spans="2:51" s="2" customFormat="1" ht="45" customHeight="1" thickBot="1" x14ac:dyDescent="0.2">
      <c r="B13" s="58"/>
      <c r="C13" s="277">
        <f t="shared" ref="C13:C31" si="0">ROW(C2)</f>
        <v>2</v>
      </c>
      <c r="D13" s="288">
        <v>8</v>
      </c>
      <c r="E13" s="289">
        <v>0</v>
      </c>
      <c r="F13" s="289">
        <v>0</v>
      </c>
      <c r="G13" s="289">
        <v>0</v>
      </c>
      <c r="H13" s="289">
        <v>0</v>
      </c>
      <c r="I13" s="289">
        <v>0</v>
      </c>
      <c r="J13" s="289">
        <v>0</v>
      </c>
      <c r="K13" s="289">
        <v>0</v>
      </c>
      <c r="L13" s="289">
        <v>0</v>
      </c>
      <c r="M13" s="290">
        <v>0</v>
      </c>
      <c r="N13" s="753" t="s">
        <v>634</v>
      </c>
      <c r="O13" s="754"/>
      <c r="P13" s="754"/>
      <c r="Q13" s="754"/>
      <c r="R13" s="754"/>
      <c r="S13" s="754"/>
      <c r="T13" s="754"/>
      <c r="U13" s="746" t="s">
        <v>626</v>
      </c>
      <c r="V13" s="747"/>
      <c r="W13" s="747"/>
      <c r="X13" s="747"/>
      <c r="Y13" s="747"/>
      <c r="Z13" s="747"/>
      <c r="AA13" s="748">
        <v>6</v>
      </c>
      <c r="AB13" s="749"/>
      <c r="AC13" s="749"/>
      <c r="AD13" s="750"/>
      <c r="AE13" s="751"/>
      <c r="AF13" s="751"/>
      <c r="AG13" s="752"/>
      <c r="AH13" s="220"/>
      <c r="AI13" s="206"/>
      <c r="AJ13" s="20" t="s">
        <v>632</v>
      </c>
      <c r="AN13" s="50"/>
      <c r="AO13" s="212" t="s">
        <v>627</v>
      </c>
    </row>
    <row r="14" spans="2:51" s="2" customFormat="1" ht="45" customHeight="1" thickBot="1" x14ac:dyDescent="0.2">
      <c r="B14" s="58"/>
      <c r="C14" s="277">
        <f t="shared" si="0"/>
        <v>3</v>
      </c>
      <c r="D14" s="291">
        <v>0</v>
      </c>
      <c r="E14" s="292">
        <v>0</v>
      </c>
      <c r="F14" s="292">
        <v>0</v>
      </c>
      <c r="G14" s="292">
        <v>0</v>
      </c>
      <c r="H14" s="292">
        <v>0</v>
      </c>
      <c r="I14" s="292">
        <v>0</v>
      </c>
      <c r="J14" s="292">
        <v>0</v>
      </c>
      <c r="K14" s="292">
        <v>0</v>
      </c>
      <c r="L14" s="292">
        <v>0</v>
      </c>
      <c r="M14" s="293">
        <v>0</v>
      </c>
      <c r="N14" s="743" t="s">
        <v>635</v>
      </c>
      <c r="O14" s="744"/>
      <c r="P14" s="744"/>
      <c r="Q14" s="744"/>
      <c r="R14" s="744"/>
      <c r="S14" s="744"/>
      <c r="T14" s="745"/>
      <c r="U14" s="735" t="s">
        <v>627</v>
      </c>
      <c r="V14" s="736"/>
      <c r="W14" s="736"/>
      <c r="X14" s="736"/>
      <c r="Y14" s="736"/>
      <c r="Z14" s="737"/>
      <c r="AA14" s="738">
        <v>2</v>
      </c>
      <c r="AB14" s="739"/>
      <c r="AC14" s="739"/>
      <c r="AD14" s="750"/>
      <c r="AE14" s="751"/>
      <c r="AF14" s="751"/>
      <c r="AG14" s="752"/>
      <c r="AH14" s="220"/>
      <c r="AI14" s="206"/>
      <c r="AJ14" s="84"/>
      <c r="AN14" s="50"/>
      <c r="AO14" s="50"/>
    </row>
    <row r="15" spans="2:51" s="2" customFormat="1" ht="45" customHeight="1" thickBot="1" x14ac:dyDescent="0.2">
      <c r="B15" s="58"/>
      <c r="C15" s="277">
        <f t="shared" si="0"/>
        <v>4</v>
      </c>
      <c r="D15" s="291">
        <v>0</v>
      </c>
      <c r="E15" s="292">
        <v>0</v>
      </c>
      <c r="F15" s="292">
        <v>0</v>
      </c>
      <c r="G15" s="292">
        <v>0</v>
      </c>
      <c r="H15" s="292">
        <v>0</v>
      </c>
      <c r="I15" s="292">
        <v>0</v>
      </c>
      <c r="J15" s="292">
        <v>0</v>
      </c>
      <c r="K15" s="292">
        <v>0</v>
      </c>
      <c r="L15" s="292">
        <v>0</v>
      </c>
      <c r="M15" s="293">
        <v>0</v>
      </c>
      <c r="N15" s="743" t="s">
        <v>635</v>
      </c>
      <c r="O15" s="744"/>
      <c r="P15" s="744"/>
      <c r="Q15" s="744"/>
      <c r="R15" s="744"/>
      <c r="S15" s="744"/>
      <c r="T15" s="745"/>
      <c r="U15" s="746" t="s">
        <v>626</v>
      </c>
      <c r="V15" s="747"/>
      <c r="W15" s="747"/>
      <c r="X15" s="747"/>
      <c r="Y15" s="747"/>
      <c r="Z15" s="747"/>
      <c r="AA15" s="748">
        <v>20</v>
      </c>
      <c r="AB15" s="749"/>
      <c r="AC15" s="749"/>
      <c r="AD15" s="750"/>
      <c r="AE15" s="751"/>
      <c r="AF15" s="751"/>
      <c r="AG15" s="752"/>
      <c r="AH15" s="220"/>
      <c r="AI15" s="206"/>
      <c r="AJ15" s="84"/>
      <c r="AN15" s="50"/>
      <c r="AO15" s="50"/>
    </row>
    <row r="16" spans="2:51" s="2" customFormat="1" ht="45" customHeight="1" thickBot="1" x14ac:dyDescent="0.2">
      <c r="B16" s="58"/>
      <c r="C16" s="277">
        <f t="shared" si="0"/>
        <v>5</v>
      </c>
      <c r="D16" s="285">
        <v>5</v>
      </c>
      <c r="E16" s="286">
        <v>0</v>
      </c>
      <c r="F16" s="286">
        <v>0</v>
      </c>
      <c r="G16" s="286">
        <v>0</v>
      </c>
      <c r="H16" s="286">
        <v>0</v>
      </c>
      <c r="I16" s="286">
        <v>0</v>
      </c>
      <c r="J16" s="286">
        <v>0</v>
      </c>
      <c r="K16" s="286">
        <v>0</v>
      </c>
      <c r="L16" s="286">
        <v>0</v>
      </c>
      <c r="M16" s="287">
        <v>0</v>
      </c>
      <c r="N16" s="732" t="s">
        <v>681</v>
      </c>
      <c r="O16" s="733"/>
      <c r="P16" s="733"/>
      <c r="Q16" s="733"/>
      <c r="R16" s="733"/>
      <c r="S16" s="733"/>
      <c r="T16" s="734"/>
      <c r="U16" s="735" t="s">
        <v>627</v>
      </c>
      <c r="V16" s="736"/>
      <c r="W16" s="736"/>
      <c r="X16" s="736"/>
      <c r="Y16" s="736"/>
      <c r="Z16" s="737"/>
      <c r="AA16" s="738">
        <v>20</v>
      </c>
      <c r="AB16" s="739"/>
      <c r="AC16" s="739"/>
      <c r="AD16" s="750"/>
      <c r="AE16" s="751"/>
      <c r="AF16" s="751"/>
      <c r="AG16" s="752"/>
      <c r="AH16" s="220"/>
      <c r="AI16" s="206"/>
      <c r="AJ16" s="84"/>
      <c r="AN16" s="50"/>
      <c r="AO16" s="50"/>
    </row>
    <row r="17" spans="2:41" s="2" customFormat="1" ht="45" customHeight="1" thickBot="1" x14ac:dyDescent="0.2">
      <c r="B17" s="58"/>
      <c r="C17" s="277">
        <f t="shared" si="0"/>
        <v>6</v>
      </c>
      <c r="D17" s="285">
        <v>5</v>
      </c>
      <c r="E17" s="286">
        <v>0</v>
      </c>
      <c r="F17" s="286">
        <v>0</v>
      </c>
      <c r="G17" s="286">
        <v>0</v>
      </c>
      <c r="H17" s="286">
        <v>0</v>
      </c>
      <c r="I17" s="286">
        <v>0</v>
      </c>
      <c r="J17" s="286">
        <v>0</v>
      </c>
      <c r="K17" s="286">
        <v>0</v>
      </c>
      <c r="L17" s="286">
        <v>0</v>
      </c>
      <c r="M17" s="287">
        <v>0</v>
      </c>
      <c r="N17" s="732" t="s">
        <v>681</v>
      </c>
      <c r="O17" s="733"/>
      <c r="P17" s="733"/>
      <c r="Q17" s="733"/>
      <c r="R17" s="733"/>
      <c r="S17" s="733"/>
      <c r="T17" s="734"/>
      <c r="U17" s="746" t="s">
        <v>626</v>
      </c>
      <c r="V17" s="747"/>
      <c r="W17" s="747"/>
      <c r="X17" s="747"/>
      <c r="Y17" s="747"/>
      <c r="Z17" s="747"/>
      <c r="AA17" s="748">
        <v>20</v>
      </c>
      <c r="AB17" s="749"/>
      <c r="AC17" s="749"/>
      <c r="AD17" s="750"/>
      <c r="AE17" s="751"/>
      <c r="AF17" s="751"/>
      <c r="AG17" s="752"/>
      <c r="AH17" s="220"/>
      <c r="AI17" s="206"/>
      <c r="AJ17" s="84"/>
      <c r="AN17" s="50"/>
      <c r="AO17" s="50"/>
    </row>
    <row r="18" spans="2:41" s="2" customFormat="1" ht="45" customHeight="1" thickBot="1" x14ac:dyDescent="0.2">
      <c r="B18" s="58"/>
      <c r="C18" s="277">
        <f t="shared" si="0"/>
        <v>7</v>
      </c>
      <c r="D18" s="291">
        <v>8</v>
      </c>
      <c r="E18" s="292">
        <v>0</v>
      </c>
      <c r="F18" s="292">
        <v>0</v>
      </c>
      <c r="G18" s="292">
        <v>0</v>
      </c>
      <c r="H18" s="292">
        <v>0</v>
      </c>
      <c r="I18" s="292">
        <v>0</v>
      </c>
      <c r="J18" s="292">
        <v>0</v>
      </c>
      <c r="K18" s="292">
        <v>0</v>
      </c>
      <c r="L18" s="292">
        <v>0</v>
      </c>
      <c r="M18" s="293">
        <v>1</v>
      </c>
      <c r="N18" s="743" t="s">
        <v>682</v>
      </c>
      <c r="O18" s="744"/>
      <c r="P18" s="744"/>
      <c r="Q18" s="744"/>
      <c r="R18" s="744"/>
      <c r="S18" s="744"/>
      <c r="T18" s="745"/>
      <c r="U18" s="735" t="s">
        <v>627</v>
      </c>
      <c r="V18" s="736"/>
      <c r="W18" s="736"/>
      <c r="X18" s="736"/>
      <c r="Y18" s="736"/>
      <c r="Z18" s="737"/>
      <c r="AA18" s="738">
        <v>20</v>
      </c>
      <c r="AB18" s="739"/>
      <c r="AC18" s="739"/>
      <c r="AD18" s="750"/>
      <c r="AE18" s="751"/>
      <c r="AF18" s="751"/>
      <c r="AG18" s="752"/>
      <c r="AH18" s="220"/>
      <c r="AI18" s="206"/>
      <c r="AJ18" s="84"/>
      <c r="AN18" s="50"/>
      <c r="AO18" s="50"/>
    </row>
    <row r="19" spans="2:41" s="2" customFormat="1" ht="45" customHeight="1" thickBot="1" x14ac:dyDescent="0.2">
      <c r="B19" s="58"/>
      <c r="C19" s="277">
        <f t="shared" si="0"/>
        <v>8</v>
      </c>
      <c r="D19" s="291">
        <v>8</v>
      </c>
      <c r="E19" s="292">
        <v>0</v>
      </c>
      <c r="F19" s="292">
        <v>0</v>
      </c>
      <c r="G19" s="292">
        <v>0</v>
      </c>
      <c r="H19" s="292">
        <v>0</v>
      </c>
      <c r="I19" s="292">
        <v>0</v>
      </c>
      <c r="J19" s="292">
        <v>0</v>
      </c>
      <c r="K19" s="292">
        <v>0</v>
      </c>
      <c r="L19" s="292">
        <v>0</v>
      </c>
      <c r="M19" s="293">
        <v>1</v>
      </c>
      <c r="N19" s="743" t="s">
        <v>682</v>
      </c>
      <c r="O19" s="744"/>
      <c r="P19" s="744"/>
      <c r="Q19" s="744"/>
      <c r="R19" s="744"/>
      <c r="S19" s="744"/>
      <c r="T19" s="745"/>
      <c r="U19" s="746" t="s">
        <v>626</v>
      </c>
      <c r="V19" s="747"/>
      <c r="W19" s="747"/>
      <c r="X19" s="747"/>
      <c r="Y19" s="747"/>
      <c r="Z19" s="747"/>
      <c r="AA19" s="748">
        <v>6</v>
      </c>
      <c r="AB19" s="749"/>
      <c r="AC19" s="749"/>
      <c r="AD19" s="750"/>
      <c r="AE19" s="751"/>
      <c r="AF19" s="751"/>
      <c r="AG19" s="752"/>
      <c r="AH19" s="220"/>
      <c r="AI19" s="206"/>
      <c r="AJ19" s="84"/>
      <c r="AN19" s="50"/>
      <c r="AO19" s="50"/>
    </row>
    <row r="20" spans="2:41" s="2" customFormat="1" ht="45" customHeight="1" x14ac:dyDescent="0.15">
      <c r="B20" s="58"/>
      <c r="C20" s="277">
        <f t="shared" si="0"/>
        <v>9</v>
      </c>
      <c r="D20" s="258"/>
      <c r="E20" s="259"/>
      <c r="F20" s="259"/>
      <c r="G20" s="259"/>
      <c r="H20" s="259"/>
      <c r="I20" s="259"/>
      <c r="J20" s="259"/>
      <c r="K20" s="259"/>
      <c r="L20" s="259"/>
      <c r="M20" s="260"/>
      <c r="N20" s="755"/>
      <c r="O20" s="756"/>
      <c r="P20" s="756"/>
      <c r="Q20" s="756"/>
      <c r="R20" s="756"/>
      <c r="S20" s="756"/>
      <c r="T20" s="757"/>
      <c r="U20" s="735"/>
      <c r="V20" s="736"/>
      <c r="W20" s="736"/>
      <c r="X20" s="736"/>
      <c r="Y20" s="736"/>
      <c r="Z20" s="737"/>
      <c r="AA20" s="738"/>
      <c r="AB20" s="739"/>
      <c r="AC20" s="739"/>
      <c r="AD20" s="750"/>
      <c r="AE20" s="751"/>
      <c r="AF20" s="751"/>
      <c r="AG20" s="752"/>
      <c r="AH20" s="220"/>
      <c r="AI20" s="206"/>
      <c r="AJ20" s="84"/>
      <c r="AN20" s="50"/>
      <c r="AO20" s="50"/>
    </row>
    <row r="21" spans="2:41" s="2" customFormat="1" ht="45" customHeight="1" thickBot="1" x14ac:dyDescent="0.2">
      <c r="B21" s="58"/>
      <c r="C21" s="277">
        <f t="shared" si="0"/>
        <v>10</v>
      </c>
      <c r="D21" s="261"/>
      <c r="E21" s="262"/>
      <c r="F21" s="262"/>
      <c r="G21" s="262"/>
      <c r="H21" s="262"/>
      <c r="I21" s="262"/>
      <c r="J21" s="262"/>
      <c r="K21" s="262"/>
      <c r="L21" s="262"/>
      <c r="M21" s="263"/>
      <c r="N21" s="760"/>
      <c r="O21" s="761"/>
      <c r="P21" s="761"/>
      <c r="Q21" s="761"/>
      <c r="R21" s="761"/>
      <c r="S21" s="761"/>
      <c r="T21" s="761"/>
      <c r="U21" s="746"/>
      <c r="V21" s="747"/>
      <c r="W21" s="747"/>
      <c r="X21" s="747"/>
      <c r="Y21" s="747"/>
      <c r="Z21" s="747"/>
      <c r="AA21" s="748"/>
      <c r="AB21" s="749"/>
      <c r="AC21" s="749"/>
      <c r="AD21" s="750"/>
      <c r="AE21" s="751"/>
      <c r="AF21" s="751"/>
      <c r="AG21" s="752"/>
      <c r="AH21" s="220"/>
      <c r="AI21" s="206"/>
      <c r="AJ21" s="84"/>
      <c r="AN21" s="50"/>
      <c r="AO21" s="50"/>
    </row>
    <row r="22" spans="2:41" s="2" customFormat="1" ht="45" customHeight="1" x14ac:dyDescent="0.15">
      <c r="B22" s="58"/>
      <c r="C22" s="277">
        <f t="shared" si="0"/>
        <v>11</v>
      </c>
      <c r="D22" s="264"/>
      <c r="E22" s="265"/>
      <c r="F22" s="265"/>
      <c r="G22" s="265"/>
      <c r="H22" s="265"/>
      <c r="I22" s="265"/>
      <c r="J22" s="265"/>
      <c r="K22" s="265"/>
      <c r="L22" s="265"/>
      <c r="M22" s="266"/>
      <c r="N22" s="762"/>
      <c r="O22" s="763"/>
      <c r="P22" s="763"/>
      <c r="Q22" s="763"/>
      <c r="R22" s="763"/>
      <c r="S22" s="763"/>
      <c r="T22" s="764"/>
      <c r="U22" s="735"/>
      <c r="V22" s="736"/>
      <c r="W22" s="736"/>
      <c r="X22" s="736"/>
      <c r="Y22" s="736"/>
      <c r="Z22" s="737"/>
      <c r="AA22" s="738"/>
      <c r="AB22" s="739"/>
      <c r="AC22" s="739"/>
      <c r="AD22" s="750"/>
      <c r="AE22" s="751"/>
      <c r="AF22" s="751"/>
      <c r="AG22" s="752"/>
      <c r="AH22" s="220"/>
      <c r="AI22" s="206"/>
      <c r="AJ22" s="84"/>
      <c r="AN22" s="50"/>
      <c r="AO22" s="50"/>
    </row>
    <row r="23" spans="2:41" s="2" customFormat="1" ht="45" customHeight="1" thickBot="1" x14ac:dyDescent="0.2">
      <c r="B23" s="58"/>
      <c r="C23" s="277">
        <f t="shared" si="0"/>
        <v>12</v>
      </c>
      <c r="D23" s="267"/>
      <c r="E23" s="268"/>
      <c r="F23" s="268"/>
      <c r="G23" s="268"/>
      <c r="H23" s="268"/>
      <c r="I23" s="268"/>
      <c r="J23" s="268"/>
      <c r="K23" s="268"/>
      <c r="L23" s="268"/>
      <c r="M23" s="269"/>
      <c r="N23" s="758"/>
      <c r="O23" s="759"/>
      <c r="P23" s="759"/>
      <c r="Q23" s="759"/>
      <c r="R23" s="759"/>
      <c r="S23" s="759"/>
      <c r="T23" s="759"/>
      <c r="U23" s="746"/>
      <c r="V23" s="747"/>
      <c r="W23" s="747"/>
      <c r="X23" s="747"/>
      <c r="Y23" s="747"/>
      <c r="Z23" s="747"/>
      <c r="AA23" s="748"/>
      <c r="AB23" s="749"/>
      <c r="AC23" s="749"/>
      <c r="AD23" s="750"/>
      <c r="AE23" s="751"/>
      <c r="AF23" s="751"/>
      <c r="AG23" s="752"/>
      <c r="AH23" s="220"/>
      <c r="AI23" s="206"/>
      <c r="AJ23" s="84"/>
      <c r="AN23" s="50"/>
      <c r="AO23" s="50"/>
    </row>
    <row r="24" spans="2:41" s="2" customFormat="1" ht="45" customHeight="1" x14ac:dyDescent="0.15">
      <c r="B24" s="58"/>
      <c r="C24" s="277">
        <f t="shared" si="0"/>
        <v>13</v>
      </c>
      <c r="D24" s="258"/>
      <c r="E24" s="259"/>
      <c r="F24" s="259"/>
      <c r="G24" s="259"/>
      <c r="H24" s="259"/>
      <c r="I24" s="259"/>
      <c r="J24" s="259"/>
      <c r="K24" s="259"/>
      <c r="L24" s="259"/>
      <c r="M24" s="260"/>
      <c r="N24" s="755"/>
      <c r="O24" s="756"/>
      <c r="P24" s="756"/>
      <c r="Q24" s="756"/>
      <c r="R24" s="756"/>
      <c r="S24" s="756"/>
      <c r="T24" s="757"/>
      <c r="U24" s="735"/>
      <c r="V24" s="736"/>
      <c r="W24" s="736"/>
      <c r="X24" s="736"/>
      <c r="Y24" s="736"/>
      <c r="Z24" s="737"/>
      <c r="AA24" s="738"/>
      <c r="AB24" s="739"/>
      <c r="AC24" s="739"/>
      <c r="AD24" s="750"/>
      <c r="AE24" s="751"/>
      <c r="AF24" s="751"/>
      <c r="AG24" s="752"/>
      <c r="AH24" s="220"/>
      <c r="AI24" s="206"/>
      <c r="AJ24" s="84"/>
      <c r="AN24" s="50"/>
      <c r="AO24" s="50"/>
    </row>
    <row r="25" spans="2:41" s="2" customFormat="1" ht="45" customHeight="1" thickBot="1" x14ac:dyDescent="0.2">
      <c r="B25" s="58"/>
      <c r="C25" s="277">
        <f t="shared" si="0"/>
        <v>14</v>
      </c>
      <c r="D25" s="261"/>
      <c r="E25" s="262"/>
      <c r="F25" s="262"/>
      <c r="G25" s="262"/>
      <c r="H25" s="262"/>
      <c r="I25" s="262"/>
      <c r="J25" s="262"/>
      <c r="K25" s="262"/>
      <c r="L25" s="262"/>
      <c r="M25" s="263"/>
      <c r="N25" s="760"/>
      <c r="O25" s="761"/>
      <c r="P25" s="761"/>
      <c r="Q25" s="761"/>
      <c r="R25" s="761"/>
      <c r="S25" s="761"/>
      <c r="T25" s="761"/>
      <c r="U25" s="746"/>
      <c r="V25" s="747"/>
      <c r="W25" s="747"/>
      <c r="X25" s="747"/>
      <c r="Y25" s="747"/>
      <c r="Z25" s="747"/>
      <c r="AA25" s="748"/>
      <c r="AB25" s="749"/>
      <c r="AC25" s="749"/>
      <c r="AD25" s="750"/>
      <c r="AE25" s="751"/>
      <c r="AF25" s="751"/>
      <c r="AG25" s="752"/>
      <c r="AH25" s="220"/>
      <c r="AI25" s="206"/>
      <c r="AJ25" s="84"/>
      <c r="AN25" s="50"/>
      <c r="AO25" s="50"/>
    </row>
    <row r="26" spans="2:41" s="2" customFormat="1" ht="45" customHeight="1" x14ac:dyDescent="0.15">
      <c r="B26" s="58"/>
      <c r="C26" s="277">
        <f t="shared" si="0"/>
        <v>15</v>
      </c>
      <c r="D26" s="264"/>
      <c r="E26" s="265"/>
      <c r="F26" s="265"/>
      <c r="G26" s="265"/>
      <c r="H26" s="265"/>
      <c r="I26" s="265"/>
      <c r="J26" s="265"/>
      <c r="K26" s="265"/>
      <c r="L26" s="265"/>
      <c r="M26" s="266"/>
      <c r="N26" s="762"/>
      <c r="O26" s="763"/>
      <c r="P26" s="763"/>
      <c r="Q26" s="763"/>
      <c r="R26" s="763"/>
      <c r="S26" s="763"/>
      <c r="T26" s="764"/>
      <c r="U26" s="735"/>
      <c r="V26" s="736"/>
      <c r="W26" s="736"/>
      <c r="X26" s="736"/>
      <c r="Y26" s="736"/>
      <c r="Z26" s="737"/>
      <c r="AA26" s="738"/>
      <c r="AB26" s="739"/>
      <c r="AC26" s="739"/>
      <c r="AD26" s="750"/>
      <c r="AE26" s="751"/>
      <c r="AF26" s="751"/>
      <c r="AG26" s="752"/>
      <c r="AH26" s="220"/>
      <c r="AI26" s="206"/>
      <c r="AJ26" s="84"/>
      <c r="AN26" s="50"/>
      <c r="AO26" s="50"/>
    </row>
    <row r="27" spans="2:41" s="2" customFormat="1" ht="45" customHeight="1" thickBot="1" x14ac:dyDescent="0.2">
      <c r="B27" s="58"/>
      <c r="C27" s="277">
        <f t="shared" si="0"/>
        <v>16</v>
      </c>
      <c r="D27" s="267"/>
      <c r="E27" s="268"/>
      <c r="F27" s="268"/>
      <c r="G27" s="268"/>
      <c r="H27" s="268"/>
      <c r="I27" s="268"/>
      <c r="J27" s="268"/>
      <c r="K27" s="268"/>
      <c r="L27" s="268"/>
      <c r="M27" s="269"/>
      <c r="N27" s="758"/>
      <c r="O27" s="759"/>
      <c r="P27" s="759"/>
      <c r="Q27" s="759"/>
      <c r="R27" s="759"/>
      <c r="S27" s="759"/>
      <c r="T27" s="759"/>
      <c r="U27" s="746"/>
      <c r="V27" s="747"/>
      <c r="W27" s="747"/>
      <c r="X27" s="747"/>
      <c r="Y27" s="747"/>
      <c r="Z27" s="747"/>
      <c r="AA27" s="748"/>
      <c r="AB27" s="749"/>
      <c r="AC27" s="749"/>
      <c r="AD27" s="750"/>
      <c r="AE27" s="751"/>
      <c r="AF27" s="751"/>
      <c r="AG27" s="752"/>
      <c r="AH27" s="220"/>
      <c r="AI27" s="206"/>
      <c r="AJ27" s="84"/>
      <c r="AN27" s="50"/>
      <c r="AO27" s="50"/>
    </row>
    <row r="28" spans="2:41" s="2" customFormat="1" ht="45" customHeight="1" x14ac:dyDescent="0.15">
      <c r="B28" s="58"/>
      <c r="C28" s="277">
        <f t="shared" si="0"/>
        <v>17</v>
      </c>
      <c r="D28" s="258"/>
      <c r="E28" s="259"/>
      <c r="F28" s="259"/>
      <c r="G28" s="259"/>
      <c r="H28" s="259"/>
      <c r="I28" s="259"/>
      <c r="J28" s="259"/>
      <c r="K28" s="259"/>
      <c r="L28" s="259"/>
      <c r="M28" s="260"/>
      <c r="N28" s="755"/>
      <c r="O28" s="756"/>
      <c r="P28" s="756"/>
      <c r="Q28" s="756"/>
      <c r="R28" s="756"/>
      <c r="S28" s="756"/>
      <c r="T28" s="757"/>
      <c r="U28" s="735"/>
      <c r="V28" s="736"/>
      <c r="W28" s="736"/>
      <c r="X28" s="736"/>
      <c r="Y28" s="736"/>
      <c r="Z28" s="737"/>
      <c r="AA28" s="738"/>
      <c r="AB28" s="739"/>
      <c r="AC28" s="739"/>
      <c r="AD28" s="750"/>
      <c r="AE28" s="751"/>
      <c r="AF28" s="751"/>
      <c r="AG28" s="752"/>
      <c r="AH28" s="220"/>
      <c r="AI28" s="206"/>
      <c r="AJ28" s="84"/>
      <c r="AN28" s="50"/>
      <c r="AO28" s="50"/>
    </row>
    <row r="29" spans="2:41" s="2" customFormat="1" ht="45" customHeight="1" thickBot="1" x14ac:dyDescent="0.2">
      <c r="B29" s="58"/>
      <c r="C29" s="277">
        <f t="shared" si="0"/>
        <v>18</v>
      </c>
      <c r="D29" s="261"/>
      <c r="E29" s="262"/>
      <c r="F29" s="262"/>
      <c r="G29" s="262"/>
      <c r="H29" s="262"/>
      <c r="I29" s="262"/>
      <c r="J29" s="262"/>
      <c r="K29" s="262"/>
      <c r="L29" s="262"/>
      <c r="M29" s="263"/>
      <c r="N29" s="760"/>
      <c r="O29" s="761"/>
      <c r="P29" s="761"/>
      <c r="Q29" s="761"/>
      <c r="R29" s="761"/>
      <c r="S29" s="761"/>
      <c r="T29" s="761"/>
      <c r="U29" s="746"/>
      <c r="V29" s="747"/>
      <c r="W29" s="747"/>
      <c r="X29" s="747"/>
      <c r="Y29" s="747"/>
      <c r="Z29" s="747"/>
      <c r="AA29" s="748"/>
      <c r="AB29" s="749"/>
      <c r="AC29" s="749"/>
      <c r="AD29" s="750"/>
      <c r="AE29" s="751"/>
      <c r="AF29" s="751"/>
      <c r="AG29" s="752"/>
      <c r="AH29" s="220"/>
      <c r="AI29" s="206"/>
      <c r="AJ29" s="84"/>
      <c r="AN29" s="50"/>
      <c r="AO29" s="50"/>
    </row>
    <row r="30" spans="2:41" s="2" customFormat="1" ht="45" customHeight="1" x14ac:dyDescent="0.15">
      <c r="B30" s="58"/>
      <c r="C30" s="277">
        <f t="shared" si="0"/>
        <v>19</v>
      </c>
      <c r="D30" s="264"/>
      <c r="E30" s="265"/>
      <c r="F30" s="265"/>
      <c r="G30" s="265"/>
      <c r="H30" s="265"/>
      <c r="I30" s="265"/>
      <c r="J30" s="265"/>
      <c r="K30" s="265"/>
      <c r="L30" s="265"/>
      <c r="M30" s="266"/>
      <c r="N30" s="762"/>
      <c r="O30" s="763"/>
      <c r="P30" s="763"/>
      <c r="Q30" s="763"/>
      <c r="R30" s="763"/>
      <c r="S30" s="763"/>
      <c r="T30" s="764"/>
      <c r="U30" s="735"/>
      <c r="V30" s="736"/>
      <c r="W30" s="736"/>
      <c r="X30" s="736"/>
      <c r="Y30" s="736"/>
      <c r="Z30" s="737"/>
      <c r="AA30" s="738"/>
      <c r="AB30" s="739"/>
      <c r="AC30" s="739"/>
      <c r="AD30" s="750"/>
      <c r="AE30" s="751"/>
      <c r="AF30" s="751"/>
      <c r="AG30" s="752"/>
      <c r="AH30" s="220"/>
      <c r="AI30" s="206"/>
      <c r="AJ30" s="84"/>
      <c r="AN30" s="50"/>
      <c r="AO30" s="50"/>
    </row>
    <row r="31" spans="2:41" s="2" customFormat="1" ht="45" customHeight="1" thickBot="1" x14ac:dyDescent="0.2">
      <c r="B31" s="58"/>
      <c r="C31" s="228">
        <f t="shared" si="0"/>
        <v>20</v>
      </c>
      <c r="D31" s="267"/>
      <c r="E31" s="268"/>
      <c r="F31" s="268"/>
      <c r="G31" s="268"/>
      <c r="H31" s="268"/>
      <c r="I31" s="268"/>
      <c r="J31" s="268"/>
      <c r="K31" s="268"/>
      <c r="L31" s="268"/>
      <c r="M31" s="269"/>
      <c r="N31" s="758"/>
      <c r="O31" s="759"/>
      <c r="P31" s="759"/>
      <c r="Q31" s="759"/>
      <c r="R31" s="759"/>
      <c r="S31" s="759"/>
      <c r="T31" s="759"/>
      <c r="U31" s="765"/>
      <c r="V31" s="766"/>
      <c r="W31" s="766"/>
      <c r="X31" s="766"/>
      <c r="Y31" s="766"/>
      <c r="Z31" s="767"/>
      <c r="AA31" s="748"/>
      <c r="AB31" s="749"/>
      <c r="AC31" s="749"/>
      <c r="AD31" s="768"/>
      <c r="AE31" s="769"/>
      <c r="AF31" s="769"/>
      <c r="AG31" s="770"/>
      <c r="AH31" s="220"/>
      <c r="AI31" s="206"/>
      <c r="AJ31" s="84"/>
      <c r="AN31" s="50"/>
      <c r="AO31" s="50"/>
    </row>
    <row r="32" spans="2:41" s="206" customFormat="1" ht="14.25" customHeight="1" x14ac:dyDescent="0.15">
      <c r="B32" s="205"/>
      <c r="C32" s="201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771"/>
      <c r="V32" s="771"/>
      <c r="W32" s="771"/>
      <c r="X32" s="771"/>
      <c r="Y32" s="771"/>
      <c r="Z32" s="771"/>
      <c r="AA32" s="771"/>
      <c r="AB32" s="771"/>
      <c r="AC32" s="771"/>
      <c r="AD32" s="772"/>
      <c r="AE32" s="772"/>
      <c r="AF32" s="772"/>
      <c r="AG32" s="278"/>
      <c r="AH32" s="215"/>
      <c r="AN32" s="207"/>
      <c r="AO32" s="207"/>
    </row>
    <row r="33" spans="2:41" s="206" customFormat="1" ht="14.25" customHeight="1" thickBot="1" x14ac:dyDescent="0.2">
      <c r="B33" s="205"/>
      <c r="C33" s="201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771"/>
      <c r="V33" s="771"/>
      <c r="W33" s="771"/>
      <c r="X33" s="771"/>
      <c r="Y33" s="771"/>
      <c r="Z33" s="771"/>
      <c r="AA33" s="771"/>
      <c r="AB33" s="771"/>
      <c r="AC33" s="771"/>
      <c r="AD33" s="772"/>
      <c r="AE33" s="772"/>
      <c r="AF33" s="772"/>
      <c r="AG33" s="278"/>
      <c r="AH33" s="215"/>
      <c r="AN33" s="207"/>
      <c r="AO33" s="50"/>
    </row>
    <row r="34" spans="2:41" s="2" customFormat="1" ht="40.15" customHeight="1" thickBot="1" x14ac:dyDescent="0.2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775" t="s">
        <v>637</v>
      </c>
      <c r="M34" s="776"/>
      <c r="N34" s="776"/>
      <c r="O34" s="776"/>
      <c r="P34" s="776"/>
      <c r="Q34" s="776"/>
      <c r="R34" s="776"/>
      <c r="S34" s="776"/>
      <c r="T34" s="776"/>
      <c r="U34" s="776"/>
      <c r="V34" s="776"/>
      <c r="W34" s="776"/>
      <c r="X34" s="776"/>
      <c r="Y34" s="776"/>
      <c r="Z34" s="776"/>
      <c r="AA34" s="776"/>
      <c r="AB34" s="776"/>
      <c r="AC34" s="777"/>
      <c r="AD34" s="778">
        <f>SUM(AA12:AC31)</f>
        <v>100</v>
      </c>
      <c r="AE34" s="779"/>
      <c r="AF34" s="779"/>
      <c r="AG34" s="780"/>
      <c r="AH34" s="221"/>
      <c r="AI34" s="206"/>
      <c r="AJ34" s="84"/>
      <c r="AN34" s="50"/>
      <c r="AO34" s="50"/>
    </row>
    <row r="35" spans="2:41" s="2" customFormat="1" ht="40.15" hidden="1" customHeight="1" thickBot="1" x14ac:dyDescent="0.2"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781" t="s">
        <v>638</v>
      </c>
      <c r="M35" s="782"/>
      <c r="N35" s="782"/>
      <c r="O35" s="782"/>
      <c r="P35" s="782"/>
      <c r="Q35" s="782"/>
      <c r="R35" s="782"/>
      <c r="S35" s="782"/>
      <c r="T35" s="782"/>
      <c r="U35" s="782"/>
      <c r="V35" s="782"/>
      <c r="W35" s="782"/>
      <c r="X35" s="782"/>
      <c r="Y35" s="782"/>
      <c r="Z35" s="782"/>
      <c r="AA35" s="782"/>
      <c r="AB35" s="782"/>
      <c r="AC35" s="782"/>
      <c r="AD35" s="783">
        <f>SUM(AD12:AG31)</f>
        <v>0</v>
      </c>
      <c r="AE35" s="783"/>
      <c r="AF35" s="783"/>
      <c r="AG35" s="784"/>
      <c r="AH35" s="221"/>
      <c r="AI35" s="206"/>
      <c r="AJ35" s="84"/>
      <c r="AN35" s="50"/>
      <c r="AO35" s="50"/>
    </row>
    <row r="36" spans="2:41" s="2" customFormat="1" ht="40.15" customHeight="1" thickBot="1" x14ac:dyDescent="0.2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14"/>
      <c r="AE36" s="214"/>
      <c r="AF36" s="214"/>
      <c r="AG36" s="214"/>
      <c r="AH36" s="222"/>
      <c r="AI36" s="206"/>
      <c r="AJ36" s="84"/>
      <c r="AN36" s="50"/>
      <c r="AO36" s="50"/>
    </row>
    <row r="37" spans="2:41" s="2" customFormat="1" ht="21.75" customHeight="1" x14ac:dyDescent="0.15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208"/>
      <c r="X37" s="208"/>
      <c r="Y37" s="208"/>
      <c r="Z37" s="208"/>
      <c r="AA37" s="581" t="s">
        <v>82</v>
      </c>
      <c r="AB37" s="581"/>
      <c r="AC37" s="581"/>
      <c r="AD37" s="773"/>
      <c r="AE37" s="773"/>
      <c r="AF37" s="773"/>
      <c r="AG37" s="773"/>
      <c r="AH37" s="278" t="s">
        <v>83</v>
      </c>
      <c r="AI37" s="206"/>
      <c r="AJ37" s="84"/>
      <c r="AN37" s="50"/>
      <c r="AO37" s="50"/>
    </row>
    <row r="38" spans="2:41" s="2" customFormat="1" x14ac:dyDescent="0.15"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223"/>
      <c r="AI38" s="204"/>
      <c r="AJ38" s="84"/>
      <c r="AN38" s="50"/>
      <c r="AO38" s="50"/>
    </row>
    <row r="39" spans="2:41" s="2" customFormat="1" x14ac:dyDescent="0.15">
      <c r="AH39" s="204"/>
      <c r="AI39" s="204"/>
      <c r="AJ39" s="84"/>
      <c r="AN39" s="50"/>
      <c r="AO39" s="50"/>
    </row>
    <row r="40" spans="2:41" x14ac:dyDescent="0.15">
      <c r="AJ40" s="84"/>
    </row>
    <row r="41" spans="2:41" x14ac:dyDescent="0.15">
      <c r="AJ41" s="84"/>
    </row>
    <row r="42" spans="2:41" x14ac:dyDescent="0.15">
      <c r="AF42" s="84"/>
      <c r="AG42" s="276"/>
      <c r="AH42" s="202"/>
      <c r="AI42" s="206"/>
      <c r="AJ42" s="84"/>
    </row>
    <row r="43" spans="2:41" ht="17.25" x14ac:dyDescent="0.15">
      <c r="AF43" s="84"/>
      <c r="AG43" s="774"/>
      <c r="AH43" s="224"/>
      <c r="AI43" s="206"/>
      <c r="AJ43" s="84"/>
    </row>
    <row r="44" spans="2:41" ht="17.25" x14ac:dyDescent="0.15">
      <c r="AF44" s="84"/>
      <c r="AG44" s="774"/>
      <c r="AH44" s="224"/>
      <c r="AI44" s="206"/>
    </row>
  </sheetData>
  <sheetProtection formatCells="0" formatColumns="0" formatRows="0" selectLockedCells="1"/>
  <protectedRanges>
    <protectedRange sqref="AG43:AH44 AQ7:AS7 AO8:AQ8 AD32:AH33 AA12:AF31" name="算定回数"/>
    <protectedRange sqref="I4" name="サービス提供年月"/>
    <protectedRange sqref="AK4:AN6 AH4:AH6 AC4:AF6" name="事業所情報"/>
    <protectedRange sqref="K6:X6 D12:T33" name="受給者基本情報"/>
    <protectedRange sqref="AD37 W37" name="ページ"/>
    <protectedRange sqref="K7:X7" name="受給者情報"/>
    <protectedRange sqref="E4:F4" name="範囲3"/>
  </protectedRanges>
  <mergeCells count="105">
    <mergeCell ref="AA37:AC37"/>
    <mergeCell ref="AD37:AG37"/>
    <mergeCell ref="AG43:AG44"/>
    <mergeCell ref="U33:AC33"/>
    <mergeCell ref="AD33:AF33"/>
    <mergeCell ref="L34:AC34"/>
    <mergeCell ref="AD34:AG34"/>
    <mergeCell ref="L35:AC35"/>
    <mergeCell ref="AD35:AG35"/>
    <mergeCell ref="N31:T31"/>
    <mergeCell ref="U31:Z31"/>
    <mergeCell ref="AA31:AC31"/>
    <mergeCell ref="AD31:AG31"/>
    <mergeCell ref="U32:AC32"/>
    <mergeCell ref="AD32:AF32"/>
    <mergeCell ref="N29:T29"/>
    <mergeCell ref="U29:Z29"/>
    <mergeCell ref="AA29:AC29"/>
    <mergeCell ref="AD29:AG29"/>
    <mergeCell ref="N30:T30"/>
    <mergeCell ref="U30:Z30"/>
    <mergeCell ref="AA30:AC30"/>
    <mergeCell ref="AD30:AG30"/>
    <mergeCell ref="N27:T27"/>
    <mergeCell ref="U27:Z27"/>
    <mergeCell ref="AA27:AC27"/>
    <mergeCell ref="AD27:AG27"/>
    <mergeCell ref="N28:T28"/>
    <mergeCell ref="U28:Z28"/>
    <mergeCell ref="AA28:AC28"/>
    <mergeCell ref="AD28:AG28"/>
    <mergeCell ref="N25:T25"/>
    <mergeCell ref="U25:Z25"/>
    <mergeCell ref="AA25:AC25"/>
    <mergeCell ref="AD25:AG25"/>
    <mergeCell ref="N26:T26"/>
    <mergeCell ref="U26:Z26"/>
    <mergeCell ref="AA26:AC26"/>
    <mergeCell ref="AD26:AG26"/>
    <mergeCell ref="N23:T23"/>
    <mergeCell ref="U23:Z23"/>
    <mergeCell ref="AA23:AC23"/>
    <mergeCell ref="AD23:AG23"/>
    <mergeCell ref="N24:T24"/>
    <mergeCell ref="U24:Z24"/>
    <mergeCell ref="AA24:AC24"/>
    <mergeCell ref="AD24:AG24"/>
    <mergeCell ref="N21:T21"/>
    <mergeCell ref="U21:Z21"/>
    <mergeCell ref="AA21:AC21"/>
    <mergeCell ref="AD21:AG21"/>
    <mergeCell ref="N22:T22"/>
    <mergeCell ref="U22:Z22"/>
    <mergeCell ref="AA22:AC22"/>
    <mergeCell ref="AD22:AG22"/>
    <mergeCell ref="N19:T19"/>
    <mergeCell ref="U19:Z19"/>
    <mergeCell ref="AA19:AC19"/>
    <mergeCell ref="AD19:AG19"/>
    <mergeCell ref="N20:T20"/>
    <mergeCell ref="U20:Z20"/>
    <mergeCell ref="AA20:AC20"/>
    <mergeCell ref="AD20:AG20"/>
    <mergeCell ref="N17:T17"/>
    <mergeCell ref="U17:Z17"/>
    <mergeCell ref="AA17:AC17"/>
    <mergeCell ref="AD17:AG17"/>
    <mergeCell ref="N18:T18"/>
    <mergeCell ref="U18:Z18"/>
    <mergeCell ref="AA18:AC18"/>
    <mergeCell ref="AD18:AG18"/>
    <mergeCell ref="N15:T15"/>
    <mergeCell ref="U15:Z15"/>
    <mergeCell ref="AA15:AC15"/>
    <mergeCell ref="AD15:AG15"/>
    <mergeCell ref="N16:T16"/>
    <mergeCell ref="U16:Z16"/>
    <mergeCell ref="AA16:AC16"/>
    <mergeCell ref="AD16:AG16"/>
    <mergeCell ref="N13:T13"/>
    <mergeCell ref="U13:Z13"/>
    <mergeCell ref="AA13:AC13"/>
    <mergeCell ref="AD13:AG13"/>
    <mergeCell ref="N14:T14"/>
    <mergeCell ref="U14:Z14"/>
    <mergeCell ref="AA14:AC14"/>
    <mergeCell ref="AD14:AG14"/>
    <mergeCell ref="D11:M11"/>
    <mergeCell ref="N11:T11"/>
    <mergeCell ref="U11:Z11"/>
    <mergeCell ref="AA11:AC11"/>
    <mergeCell ref="AD11:AG11"/>
    <mergeCell ref="N12:T12"/>
    <mergeCell ref="U12:Z12"/>
    <mergeCell ref="AA12:AC12"/>
    <mergeCell ref="AD12:AG12"/>
    <mergeCell ref="B3:AH3"/>
    <mergeCell ref="C4:D7"/>
    <mergeCell ref="E4:F7"/>
    <mergeCell ref="G4:H7"/>
    <mergeCell ref="I4:J7"/>
    <mergeCell ref="K4:M7"/>
    <mergeCell ref="Q4:W4"/>
    <mergeCell ref="Q5:W7"/>
    <mergeCell ref="X5:AG7"/>
  </mergeCells>
  <phoneticPr fontId="4"/>
  <dataValidations count="1">
    <dataValidation type="list" allowBlank="1" showInputMessage="1" showErrorMessage="1" sqref="U12:Z31" xr:uid="{23FEB8C6-5515-4EF2-BA91-3FE5BA26E831}">
      <formula1>$AO$12:$AO$14</formula1>
    </dataValidation>
  </dataValidations>
  <pageMargins left="0.43307086614173229" right="0.19685039370078741" top="0.78740157480314965" bottom="0.59055118110236227" header="0.55118110236220474" footer="0.51181102362204722"/>
  <pageSetup paperSize="9" scale="64" orientation="portrait" r:id="rId1"/>
  <headerFooter alignWithMargins="0">
    <oddHeader>&amp;R令和８年度版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3659-554E-48D7-9C6B-415898FD2785}">
  <sheetPr>
    <tabColor theme="5" tint="0.79998168889431442"/>
    <pageSetUpPr fitToPage="1"/>
  </sheetPr>
  <dimension ref="A1:G499"/>
  <sheetViews>
    <sheetView zoomScale="110" zoomScaleNormal="110" workbookViewId="0">
      <selection activeCell="I13" sqref="I13"/>
    </sheetView>
  </sheetViews>
  <sheetFormatPr defaultRowHeight="19.5" customHeight="1" x14ac:dyDescent="0.15"/>
  <cols>
    <col min="1" max="2" width="10.125" customWidth="1"/>
    <col min="3" max="3" width="59.25" style="141" bestFit="1" customWidth="1"/>
    <col min="5" max="7" width="0" hidden="1" customWidth="1"/>
  </cols>
  <sheetData>
    <row r="1" spans="1:7" s="2" customFormat="1" ht="27.75" customHeight="1" thickBot="1" x14ac:dyDescent="0.2">
      <c r="A1" s="931" t="s">
        <v>622</v>
      </c>
      <c r="B1" s="931"/>
      <c r="C1" s="931"/>
      <c r="D1" s="124"/>
    </row>
    <row r="2" spans="1:7" s="2" customFormat="1" ht="19.5" customHeight="1" thickBot="1" x14ac:dyDescent="0.2">
      <c r="A2" s="158" t="s">
        <v>118</v>
      </c>
      <c r="B2" s="159" t="s">
        <v>119</v>
      </c>
      <c r="C2" s="160" t="s">
        <v>54</v>
      </c>
      <c r="D2" s="161" t="s">
        <v>610</v>
      </c>
    </row>
    <row r="3" spans="1:7" s="2" customFormat="1" ht="19.5" customHeight="1" thickTop="1" thickBot="1" x14ac:dyDescent="0.2">
      <c r="A3" s="162">
        <v>5010</v>
      </c>
      <c r="B3" s="125">
        <v>150</v>
      </c>
      <c r="C3" s="140" t="s">
        <v>292</v>
      </c>
      <c r="D3" s="163"/>
    </row>
    <row r="4" spans="1:7" ht="19.5" customHeight="1" thickTop="1" x14ac:dyDescent="0.15">
      <c r="A4" s="230">
        <v>3111</v>
      </c>
      <c r="B4" s="231">
        <f>B8</f>
        <v>330</v>
      </c>
      <c r="C4" s="232" t="s">
        <v>620</v>
      </c>
      <c r="D4" s="233"/>
      <c r="E4" s="2">
        <f>ROUNDDOWN(B4*11.2,0)</f>
        <v>3696</v>
      </c>
      <c r="G4" s="2" t="str">
        <f>IF(C4="*０．５*","★","")</f>
        <v/>
      </c>
    </row>
    <row r="5" spans="1:7" ht="19.5" customHeight="1" x14ac:dyDescent="0.15">
      <c r="A5" s="230">
        <v>3112</v>
      </c>
      <c r="B5" s="231">
        <f>B9</f>
        <v>330</v>
      </c>
      <c r="C5" s="232" t="s">
        <v>630</v>
      </c>
      <c r="D5" s="234" t="str">
        <f>IF(B4=B5,"★","")</f>
        <v>★</v>
      </c>
      <c r="E5" s="2">
        <f>ROUNDDOWN(B5*11.2,0)</f>
        <v>3696</v>
      </c>
      <c r="G5" s="2" t="str">
        <f>IF(C5="*０．５*","★","")</f>
        <v/>
      </c>
    </row>
    <row r="6" spans="1:7" ht="19.5" customHeight="1" x14ac:dyDescent="0.15">
      <c r="A6" s="230">
        <v>8111</v>
      </c>
      <c r="B6" s="235">
        <f>B304</f>
        <v>151</v>
      </c>
      <c r="C6" s="232" t="s">
        <v>621</v>
      </c>
      <c r="D6" s="233"/>
      <c r="E6" s="2">
        <f>ROUNDDOWN(B6*11.2,0)</f>
        <v>1691</v>
      </c>
      <c r="G6" s="2" t="str">
        <f>IF(C6="*０．５*","★","")</f>
        <v/>
      </c>
    </row>
    <row r="7" spans="1:7" ht="19.5" customHeight="1" thickBot="1" x14ac:dyDescent="0.2">
      <c r="A7" s="236">
        <v>8112</v>
      </c>
      <c r="B7" s="235">
        <f>B305</f>
        <v>151</v>
      </c>
      <c r="C7" s="237" t="s">
        <v>631</v>
      </c>
      <c r="D7" s="238" t="s">
        <v>623</v>
      </c>
      <c r="E7" s="2">
        <f>ROUNDDOWN(B7*11.2,0)</f>
        <v>1691</v>
      </c>
      <c r="G7" s="2" t="str">
        <f>IF(C7="*０．５*","★","")</f>
        <v/>
      </c>
    </row>
    <row r="8" spans="1:7" s="2" customFormat="1" ht="19.5" customHeight="1" x14ac:dyDescent="0.15">
      <c r="A8" s="164">
        <v>1111</v>
      </c>
      <c r="B8" s="126">
        <v>330</v>
      </c>
      <c r="C8" s="127" t="s">
        <v>633</v>
      </c>
      <c r="D8" s="165" t="str">
        <f>IF(B3=B8,"★","")</f>
        <v/>
      </c>
      <c r="E8" s="2">
        <f>ROUNDDOWN(B8*11.2,0)</f>
        <v>3696</v>
      </c>
      <c r="F8" s="2">
        <f>E8+1512</f>
        <v>5208</v>
      </c>
      <c r="G8" s="2" t="str">
        <f>IF(C8="０．５","★","")</f>
        <v/>
      </c>
    </row>
    <row r="9" spans="1:7" s="2" customFormat="1" ht="19.5" customHeight="1" x14ac:dyDescent="0.15">
      <c r="A9" s="164">
        <v>1112</v>
      </c>
      <c r="B9" s="126">
        <v>330</v>
      </c>
      <c r="C9" s="127" t="s">
        <v>293</v>
      </c>
      <c r="D9" s="165" t="str">
        <f t="shared" ref="D9:D71" si="0">IF(B8=B9,"★","")</f>
        <v>★</v>
      </c>
      <c r="E9" s="2">
        <f t="shared" ref="E9:E72" si="1">ROUNDDOWN(B9*11.2,0)</f>
        <v>3696</v>
      </c>
      <c r="G9" s="2" t="str">
        <f t="shared" ref="G9:G72" si="2">IF(C9="*０．５*","★","")</f>
        <v/>
      </c>
    </row>
    <row r="10" spans="1:7" s="2" customFormat="1" ht="19.5" customHeight="1" x14ac:dyDescent="0.15">
      <c r="A10" s="166">
        <v>1115</v>
      </c>
      <c r="B10" s="126">
        <v>465</v>
      </c>
      <c r="C10" s="127" t="s">
        <v>120</v>
      </c>
      <c r="D10" s="165" t="str">
        <f t="shared" si="0"/>
        <v/>
      </c>
      <c r="E10" s="2">
        <f t="shared" si="1"/>
        <v>5208</v>
      </c>
      <c r="G10" s="2" t="str">
        <f t="shared" si="2"/>
        <v/>
      </c>
    </row>
    <row r="11" spans="1:7" s="2" customFormat="1" ht="19.5" customHeight="1" x14ac:dyDescent="0.15">
      <c r="A11" s="166">
        <v>1116</v>
      </c>
      <c r="B11" s="126">
        <v>465</v>
      </c>
      <c r="C11" s="127" t="s">
        <v>294</v>
      </c>
      <c r="D11" s="165" t="str">
        <f t="shared" si="0"/>
        <v>★</v>
      </c>
      <c r="E11" s="2">
        <f t="shared" si="1"/>
        <v>5208</v>
      </c>
      <c r="G11" s="2" t="str">
        <f t="shared" si="2"/>
        <v/>
      </c>
    </row>
    <row r="12" spans="1:7" s="2" customFormat="1" ht="19.5" customHeight="1" x14ac:dyDescent="0.15">
      <c r="A12" s="166">
        <v>1119</v>
      </c>
      <c r="B12" s="126">
        <v>587</v>
      </c>
      <c r="C12" s="127" t="s">
        <v>121</v>
      </c>
      <c r="D12" s="165" t="str">
        <f t="shared" si="0"/>
        <v/>
      </c>
      <c r="E12" s="2">
        <f t="shared" si="1"/>
        <v>6574</v>
      </c>
      <c r="G12" s="2" t="str">
        <f t="shared" si="2"/>
        <v/>
      </c>
    </row>
    <row r="13" spans="1:7" s="2" customFormat="1" ht="19.5" customHeight="1" x14ac:dyDescent="0.15">
      <c r="A13" s="166">
        <v>1120</v>
      </c>
      <c r="B13" s="126">
        <v>587</v>
      </c>
      <c r="C13" s="127" t="s">
        <v>295</v>
      </c>
      <c r="D13" s="165" t="str">
        <f t="shared" si="0"/>
        <v>★</v>
      </c>
      <c r="E13" s="2">
        <f t="shared" si="1"/>
        <v>6574</v>
      </c>
      <c r="G13" s="2" t="str">
        <f t="shared" si="2"/>
        <v/>
      </c>
    </row>
    <row r="14" spans="1:7" s="2" customFormat="1" ht="19.5" customHeight="1" x14ac:dyDescent="0.15">
      <c r="A14" s="166">
        <v>1123</v>
      </c>
      <c r="B14" s="126">
        <v>669</v>
      </c>
      <c r="C14" s="127" t="s">
        <v>122</v>
      </c>
      <c r="D14" s="165" t="str">
        <f t="shared" si="0"/>
        <v/>
      </c>
      <c r="E14" s="2">
        <f t="shared" si="1"/>
        <v>7492</v>
      </c>
      <c r="G14" s="2" t="str">
        <f t="shared" si="2"/>
        <v/>
      </c>
    </row>
    <row r="15" spans="1:7" s="2" customFormat="1" ht="19.5" customHeight="1" x14ac:dyDescent="0.15">
      <c r="A15" s="166">
        <v>1124</v>
      </c>
      <c r="B15" s="126">
        <v>669</v>
      </c>
      <c r="C15" s="127" t="s">
        <v>296</v>
      </c>
      <c r="D15" s="165" t="str">
        <f t="shared" si="0"/>
        <v>★</v>
      </c>
      <c r="E15" s="2">
        <f t="shared" si="1"/>
        <v>7492</v>
      </c>
      <c r="G15" s="2" t="str">
        <f t="shared" si="2"/>
        <v/>
      </c>
    </row>
    <row r="16" spans="1:7" s="2" customFormat="1" ht="19.5" customHeight="1" x14ac:dyDescent="0.15">
      <c r="A16" s="166">
        <v>1127</v>
      </c>
      <c r="B16" s="126">
        <v>754</v>
      </c>
      <c r="C16" s="127" t="s">
        <v>123</v>
      </c>
      <c r="D16" s="165" t="str">
        <f t="shared" si="0"/>
        <v/>
      </c>
      <c r="E16" s="2">
        <f t="shared" si="1"/>
        <v>8444</v>
      </c>
      <c r="G16" s="2" t="str">
        <f t="shared" si="2"/>
        <v/>
      </c>
    </row>
    <row r="17" spans="1:7" s="2" customFormat="1" ht="19.5" customHeight="1" x14ac:dyDescent="0.15">
      <c r="A17" s="166">
        <v>1128</v>
      </c>
      <c r="B17" s="126">
        <v>754</v>
      </c>
      <c r="C17" s="127" t="s">
        <v>297</v>
      </c>
      <c r="D17" s="165" t="str">
        <f t="shared" si="0"/>
        <v>★</v>
      </c>
      <c r="E17" s="2">
        <f t="shared" si="1"/>
        <v>8444</v>
      </c>
      <c r="G17" s="2" t="str">
        <f t="shared" si="2"/>
        <v/>
      </c>
    </row>
    <row r="18" spans="1:7" s="2" customFormat="1" ht="19.5" customHeight="1" x14ac:dyDescent="0.15">
      <c r="A18" s="166">
        <v>1131</v>
      </c>
      <c r="B18" s="126">
        <v>837</v>
      </c>
      <c r="C18" s="127" t="s">
        <v>124</v>
      </c>
      <c r="D18" s="165" t="str">
        <f t="shared" si="0"/>
        <v/>
      </c>
      <c r="E18" s="2">
        <f t="shared" si="1"/>
        <v>9374</v>
      </c>
      <c r="G18" s="2" t="str">
        <f t="shared" si="2"/>
        <v/>
      </c>
    </row>
    <row r="19" spans="1:7" s="2" customFormat="1" ht="19.5" customHeight="1" x14ac:dyDescent="0.15">
      <c r="A19" s="166">
        <v>1132</v>
      </c>
      <c r="B19" s="126">
        <v>837</v>
      </c>
      <c r="C19" s="127" t="s">
        <v>298</v>
      </c>
      <c r="D19" s="165" t="str">
        <f t="shared" si="0"/>
        <v>★</v>
      </c>
      <c r="E19" s="2">
        <f t="shared" si="1"/>
        <v>9374</v>
      </c>
      <c r="G19" s="2" t="str">
        <f t="shared" si="2"/>
        <v/>
      </c>
    </row>
    <row r="20" spans="1:7" s="2" customFormat="1" ht="19.5" customHeight="1" x14ac:dyDescent="0.15">
      <c r="A20" s="166">
        <v>1135</v>
      </c>
      <c r="B20" s="126">
        <v>921</v>
      </c>
      <c r="C20" s="127" t="s">
        <v>125</v>
      </c>
      <c r="D20" s="165" t="str">
        <f t="shared" si="0"/>
        <v/>
      </c>
      <c r="E20" s="2">
        <f t="shared" si="1"/>
        <v>10315</v>
      </c>
      <c r="G20" s="2" t="str">
        <f t="shared" si="2"/>
        <v/>
      </c>
    </row>
    <row r="21" spans="1:7" s="2" customFormat="1" ht="19.5" customHeight="1" x14ac:dyDescent="0.15">
      <c r="A21" s="166">
        <v>1136</v>
      </c>
      <c r="B21" s="126">
        <v>921</v>
      </c>
      <c r="C21" s="127" t="s">
        <v>299</v>
      </c>
      <c r="D21" s="165" t="str">
        <f t="shared" si="0"/>
        <v>★</v>
      </c>
      <c r="E21" s="2">
        <f t="shared" si="1"/>
        <v>10315</v>
      </c>
      <c r="G21" s="2" t="str">
        <f t="shared" si="2"/>
        <v/>
      </c>
    </row>
    <row r="22" spans="1:7" s="2" customFormat="1" ht="19.5" customHeight="1" x14ac:dyDescent="0.15">
      <c r="A22" s="166">
        <v>1139</v>
      </c>
      <c r="B22" s="126">
        <v>1004</v>
      </c>
      <c r="C22" s="127" t="s">
        <v>126</v>
      </c>
      <c r="D22" s="165" t="str">
        <f t="shared" si="0"/>
        <v/>
      </c>
      <c r="E22" s="2">
        <f t="shared" si="1"/>
        <v>11244</v>
      </c>
      <c r="G22" s="2" t="str">
        <f t="shared" si="2"/>
        <v/>
      </c>
    </row>
    <row r="23" spans="1:7" s="2" customFormat="1" ht="19.5" customHeight="1" x14ac:dyDescent="0.15">
      <c r="A23" s="166">
        <v>1140</v>
      </c>
      <c r="B23" s="126">
        <v>1004</v>
      </c>
      <c r="C23" s="127" t="s">
        <v>300</v>
      </c>
      <c r="D23" s="165" t="str">
        <f t="shared" si="0"/>
        <v>★</v>
      </c>
      <c r="E23" s="2">
        <f t="shared" si="1"/>
        <v>11244</v>
      </c>
      <c r="G23" s="2" t="str">
        <f t="shared" si="2"/>
        <v/>
      </c>
    </row>
    <row r="24" spans="1:7" s="2" customFormat="1" ht="19.5" customHeight="1" x14ac:dyDescent="0.15">
      <c r="A24" s="166">
        <v>1143</v>
      </c>
      <c r="B24" s="126">
        <v>1087</v>
      </c>
      <c r="C24" s="127" t="s">
        <v>127</v>
      </c>
      <c r="D24" s="165" t="str">
        <f t="shared" si="0"/>
        <v/>
      </c>
      <c r="E24" s="2">
        <f t="shared" si="1"/>
        <v>12174</v>
      </c>
      <c r="G24" s="2" t="str">
        <f t="shared" si="2"/>
        <v/>
      </c>
    </row>
    <row r="25" spans="1:7" s="2" customFormat="1" ht="19.5" customHeight="1" x14ac:dyDescent="0.15">
      <c r="A25" s="166">
        <v>1144</v>
      </c>
      <c r="B25" s="126">
        <v>1087</v>
      </c>
      <c r="C25" s="127" t="s">
        <v>301</v>
      </c>
      <c r="D25" s="165" t="str">
        <f t="shared" si="0"/>
        <v>★</v>
      </c>
      <c r="E25" s="2">
        <f t="shared" si="1"/>
        <v>12174</v>
      </c>
      <c r="G25" s="2" t="str">
        <f t="shared" si="2"/>
        <v/>
      </c>
    </row>
    <row r="26" spans="1:7" s="2" customFormat="1" ht="19.5" customHeight="1" x14ac:dyDescent="0.15">
      <c r="A26" s="166">
        <v>1147</v>
      </c>
      <c r="B26" s="126">
        <v>1170</v>
      </c>
      <c r="C26" s="127" t="s">
        <v>128</v>
      </c>
      <c r="D26" s="165" t="str">
        <f t="shared" si="0"/>
        <v/>
      </c>
      <c r="E26" s="2">
        <f t="shared" si="1"/>
        <v>13104</v>
      </c>
      <c r="G26" s="2" t="str">
        <f t="shared" si="2"/>
        <v/>
      </c>
    </row>
    <row r="27" spans="1:7" s="2" customFormat="1" ht="19.5" customHeight="1" x14ac:dyDescent="0.15">
      <c r="A27" s="166">
        <v>1148</v>
      </c>
      <c r="B27" s="126">
        <v>1170</v>
      </c>
      <c r="C27" s="127" t="s">
        <v>302</v>
      </c>
      <c r="D27" s="165" t="str">
        <f t="shared" si="0"/>
        <v>★</v>
      </c>
      <c r="E27" s="2">
        <f t="shared" si="1"/>
        <v>13104</v>
      </c>
      <c r="G27" s="2" t="str">
        <f t="shared" si="2"/>
        <v/>
      </c>
    </row>
    <row r="28" spans="1:7" s="2" customFormat="1" ht="19.5" customHeight="1" x14ac:dyDescent="0.15">
      <c r="A28" s="166">
        <v>1151</v>
      </c>
      <c r="B28" s="126">
        <v>1253</v>
      </c>
      <c r="C28" s="127" t="s">
        <v>129</v>
      </c>
      <c r="D28" s="165" t="str">
        <f t="shared" si="0"/>
        <v/>
      </c>
      <c r="E28" s="2">
        <f t="shared" si="1"/>
        <v>14033</v>
      </c>
      <c r="G28" s="2" t="str">
        <f t="shared" si="2"/>
        <v/>
      </c>
    </row>
    <row r="29" spans="1:7" s="2" customFormat="1" ht="19.5" customHeight="1" x14ac:dyDescent="0.15">
      <c r="A29" s="166">
        <v>1152</v>
      </c>
      <c r="B29" s="126">
        <v>1253</v>
      </c>
      <c r="C29" s="127" t="s">
        <v>303</v>
      </c>
      <c r="D29" s="165" t="str">
        <f t="shared" si="0"/>
        <v>★</v>
      </c>
      <c r="E29" s="2">
        <f t="shared" si="1"/>
        <v>14033</v>
      </c>
      <c r="G29" s="2" t="str">
        <f t="shared" si="2"/>
        <v/>
      </c>
    </row>
    <row r="30" spans="1:7" s="2" customFormat="1" ht="19.5" customHeight="1" x14ac:dyDescent="0.15">
      <c r="A30" s="166">
        <v>1155</v>
      </c>
      <c r="B30" s="126">
        <v>1336</v>
      </c>
      <c r="C30" s="127" t="s">
        <v>130</v>
      </c>
      <c r="D30" s="165" t="str">
        <f t="shared" si="0"/>
        <v/>
      </c>
      <c r="E30" s="2">
        <f t="shared" si="1"/>
        <v>14963</v>
      </c>
      <c r="G30" s="2" t="str">
        <f t="shared" si="2"/>
        <v/>
      </c>
    </row>
    <row r="31" spans="1:7" s="2" customFormat="1" ht="19.5" customHeight="1" x14ac:dyDescent="0.15">
      <c r="A31" s="166">
        <v>1156</v>
      </c>
      <c r="B31" s="126">
        <v>1336</v>
      </c>
      <c r="C31" s="127" t="s">
        <v>304</v>
      </c>
      <c r="D31" s="165" t="str">
        <f t="shared" si="0"/>
        <v>★</v>
      </c>
      <c r="E31" s="2">
        <f t="shared" si="1"/>
        <v>14963</v>
      </c>
      <c r="G31" s="2" t="str">
        <f t="shared" si="2"/>
        <v/>
      </c>
    </row>
    <row r="32" spans="1:7" s="2" customFormat="1" ht="19.5" customHeight="1" x14ac:dyDescent="0.15">
      <c r="A32" s="166">
        <v>1159</v>
      </c>
      <c r="B32" s="126">
        <v>1419</v>
      </c>
      <c r="C32" s="127" t="s">
        <v>131</v>
      </c>
      <c r="D32" s="165" t="str">
        <f t="shared" si="0"/>
        <v/>
      </c>
      <c r="E32" s="2">
        <f t="shared" si="1"/>
        <v>15892</v>
      </c>
      <c r="G32" s="2" t="str">
        <f t="shared" si="2"/>
        <v/>
      </c>
    </row>
    <row r="33" spans="1:7" s="2" customFormat="1" ht="19.5" customHeight="1" x14ac:dyDescent="0.15">
      <c r="A33" s="166">
        <v>1160</v>
      </c>
      <c r="B33" s="126">
        <v>1419</v>
      </c>
      <c r="C33" s="127" t="s">
        <v>305</v>
      </c>
      <c r="D33" s="165" t="str">
        <f t="shared" si="0"/>
        <v>★</v>
      </c>
      <c r="E33" s="2">
        <f t="shared" si="1"/>
        <v>15892</v>
      </c>
      <c r="G33" s="2" t="str">
        <f t="shared" si="2"/>
        <v/>
      </c>
    </row>
    <row r="34" spans="1:7" s="2" customFormat="1" ht="19.5" customHeight="1" x14ac:dyDescent="0.15">
      <c r="A34" s="166">
        <v>1163</v>
      </c>
      <c r="B34" s="126">
        <v>1502</v>
      </c>
      <c r="C34" s="127" t="s">
        <v>132</v>
      </c>
      <c r="D34" s="165" t="str">
        <f t="shared" si="0"/>
        <v/>
      </c>
      <c r="E34" s="2">
        <f t="shared" si="1"/>
        <v>16822</v>
      </c>
      <c r="G34" s="2" t="str">
        <f t="shared" si="2"/>
        <v/>
      </c>
    </row>
    <row r="35" spans="1:7" s="2" customFormat="1" ht="19.5" customHeight="1" x14ac:dyDescent="0.15">
      <c r="A35" s="166">
        <v>1164</v>
      </c>
      <c r="B35" s="126">
        <v>1502</v>
      </c>
      <c r="C35" s="127" t="s">
        <v>306</v>
      </c>
      <c r="D35" s="165" t="str">
        <f t="shared" si="0"/>
        <v>★</v>
      </c>
      <c r="E35" s="2">
        <f t="shared" si="1"/>
        <v>16822</v>
      </c>
      <c r="G35" s="2" t="str">
        <f t="shared" si="2"/>
        <v/>
      </c>
    </row>
    <row r="36" spans="1:7" s="2" customFormat="1" ht="19.5" customHeight="1" x14ac:dyDescent="0.15">
      <c r="A36" s="166">
        <v>1167</v>
      </c>
      <c r="B36" s="126">
        <v>1585</v>
      </c>
      <c r="C36" s="127" t="s">
        <v>133</v>
      </c>
      <c r="D36" s="165" t="str">
        <f t="shared" si="0"/>
        <v/>
      </c>
      <c r="E36" s="2">
        <f t="shared" si="1"/>
        <v>17752</v>
      </c>
      <c r="G36" s="2" t="str">
        <f t="shared" si="2"/>
        <v/>
      </c>
    </row>
    <row r="37" spans="1:7" s="2" customFormat="1" ht="19.5" customHeight="1" x14ac:dyDescent="0.15">
      <c r="A37" s="166">
        <v>1168</v>
      </c>
      <c r="B37" s="126">
        <v>1585</v>
      </c>
      <c r="C37" s="127" t="s">
        <v>307</v>
      </c>
      <c r="D37" s="165" t="str">
        <f t="shared" si="0"/>
        <v>★</v>
      </c>
      <c r="E37" s="2">
        <f t="shared" si="1"/>
        <v>17752</v>
      </c>
      <c r="G37" s="2" t="str">
        <f t="shared" si="2"/>
        <v/>
      </c>
    </row>
    <row r="38" spans="1:7" s="2" customFormat="1" ht="19.5" customHeight="1" x14ac:dyDescent="0.15">
      <c r="A38" s="166">
        <v>1171</v>
      </c>
      <c r="B38" s="126">
        <v>1668</v>
      </c>
      <c r="C38" s="127" t="s">
        <v>134</v>
      </c>
      <c r="D38" s="165" t="str">
        <f t="shared" si="0"/>
        <v/>
      </c>
      <c r="E38" s="2">
        <f t="shared" si="1"/>
        <v>18681</v>
      </c>
      <c r="G38" s="2" t="str">
        <f t="shared" si="2"/>
        <v/>
      </c>
    </row>
    <row r="39" spans="1:7" s="2" customFormat="1" ht="19.5" customHeight="1" x14ac:dyDescent="0.15">
      <c r="A39" s="166">
        <v>1172</v>
      </c>
      <c r="B39" s="126">
        <v>1668</v>
      </c>
      <c r="C39" s="127" t="s">
        <v>308</v>
      </c>
      <c r="D39" s="165" t="str">
        <f t="shared" si="0"/>
        <v>★</v>
      </c>
      <c r="E39" s="2">
        <f t="shared" si="1"/>
        <v>18681</v>
      </c>
      <c r="G39" s="2" t="str">
        <f t="shared" si="2"/>
        <v/>
      </c>
    </row>
    <row r="40" spans="1:7" s="2" customFormat="1" ht="19.5" customHeight="1" x14ac:dyDescent="0.15">
      <c r="A40" s="166">
        <v>1175</v>
      </c>
      <c r="B40" s="126">
        <v>1751</v>
      </c>
      <c r="C40" s="127" t="s">
        <v>135</v>
      </c>
      <c r="D40" s="165" t="str">
        <f t="shared" si="0"/>
        <v/>
      </c>
      <c r="E40" s="2">
        <f t="shared" si="1"/>
        <v>19611</v>
      </c>
      <c r="G40" s="2" t="str">
        <f t="shared" si="2"/>
        <v/>
      </c>
    </row>
    <row r="41" spans="1:7" s="2" customFormat="1" ht="19.5" customHeight="1" x14ac:dyDescent="0.15">
      <c r="A41" s="166">
        <v>1176</v>
      </c>
      <c r="B41" s="126">
        <v>1751</v>
      </c>
      <c r="C41" s="127" t="s">
        <v>309</v>
      </c>
      <c r="D41" s="165" t="str">
        <f t="shared" si="0"/>
        <v>★</v>
      </c>
      <c r="E41" s="2">
        <f t="shared" si="1"/>
        <v>19611</v>
      </c>
      <c r="G41" s="2" t="str">
        <f t="shared" si="2"/>
        <v/>
      </c>
    </row>
    <row r="42" spans="1:7" s="2" customFormat="1" ht="19.5" customHeight="1" x14ac:dyDescent="0.15">
      <c r="A42" s="166">
        <v>1179</v>
      </c>
      <c r="B42" s="126">
        <v>1834</v>
      </c>
      <c r="C42" s="127" t="s">
        <v>136</v>
      </c>
      <c r="D42" s="165" t="str">
        <f t="shared" si="0"/>
        <v/>
      </c>
      <c r="E42" s="2">
        <f t="shared" si="1"/>
        <v>20540</v>
      </c>
      <c r="G42" s="2" t="str">
        <f t="shared" si="2"/>
        <v/>
      </c>
    </row>
    <row r="43" spans="1:7" s="2" customFormat="1" ht="19.5" customHeight="1" x14ac:dyDescent="0.15">
      <c r="A43" s="166">
        <v>1180</v>
      </c>
      <c r="B43" s="126">
        <v>1834</v>
      </c>
      <c r="C43" s="127" t="s">
        <v>310</v>
      </c>
      <c r="D43" s="165" t="str">
        <f t="shared" si="0"/>
        <v>★</v>
      </c>
      <c r="E43" s="2">
        <f t="shared" si="1"/>
        <v>20540</v>
      </c>
      <c r="G43" s="2" t="str">
        <f t="shared" si="2"/>
        <v/>
      </c>
    </row>
    <row r="44" spans="1:7" s="2" customFormat="1" ht="19.5" customHeight="1" x14ac:dyDescent="0.15">
      <c r="A44" s="166">
        <v>1183</v>
      </c>
      <c r="B44" s="126">
        <v>1917</v>
      </c>
      <c r="C44" s="127" t="s">
        <v>137</v>
      </c>
      <c r="D44" s="165" t="str">
        <f t="shared" si="0"/>
        <v/>
      </c>
      <c r="E44" s="2">
        <f t="shared" si="1"/>
        <v>21470</v>
      </c>
      <c r="G44" s="2" t="str">
        <f t="shared" si="2"/>
        <v/>
      </c>
    </row>
    <row r="45" spans="1:7" s="2" customFormat="1" ht="19.5" customHeight="1" x14ac:dyDescent="0.15">
      <c r="A45" s="166">
        <v>1184</v>
      </c>
      <c r="B45" s="126">
        <v>1917</v>
      </c>
      <c r="C45" s="127" t="s">
        <v>311</v>
      </c>
      <c r="D45" s="165" t="str">
        <f t="shared" si="0"/>
        <v>★</v>
      </c>
      <c r="E45" s="2">
        <f t="shared" si="1"/>
        <v>21470</v>
      </c>
      <c r="G45" s="2" t="str">
        <f t="shared" si="2"/>
        <v/>
      </c>
    </row>
    <row r="46" spans="1:7" s="2" customFormat="1" ht="19.5" customHeight="1" x14ac:dyDescent="0.15">
      <c r="A46" s="166">
        <v>1187</v>
      </c>
      <c r="B46" s="126">
        <v>2000</v>
      </c>
      <c r="C46" s="127" t="s">
        <v>138</v>
      </c>
      <c r="D46" s="165" t="str">
        <f t="shared" si="0"/>
        <v/>
      </c>
      <c r="E46" s="2">
        <f t="shared" si="1"/>
        <v>22400</v>
      </c>
      <c r="G46" s="2" t="str">
        <f t="shared" si="2"/>
        <v/>
      </c>
    </row>
    <row r="47" spans="1:7" s="2" customFormat="1" ht="19.5" customHeight="1" x14ac:dyDescent="0.15">
      <c r="A47" s="166">
        <v>1188</v>
      </c>
      <c r="B47" s="126">
        <v>2000</v>
      </c>
      <c r="C47" s="127" t="s">
        <v>312</v>
      </c>
      <c r="D47" s="165" t="str">
        <f t="shared" si="0"/>
        <v>★</v>
      </c>
      <c r="E47" s="2">
        <f t="shared" si="1"/>
        <v>22400</v>
      </c>
      <c r="G47" s="2" t="str">
        <f t="shared" si="2"/>
        <v/>
      </c>
    </row>
    <row r="48" spans="1:7" s="2" customFormat="1" ht="19.5" customHeight="1" x14ac:dyDescent="0.15">
      <c r="A48" s="166">
        <v>1191</v>
      </c>
      <c r="B48" s="126">
        <v>2083</v>
      </c>
      <c r="C48" s="128" t="s">
        <v>139</v>
      </c>
      <c r="D48" s="165" t="str">
        <f t="shared" si="0"/>
        <v/>
      </c>
      <c r="E48" s="2">
        <f t="shared" si="1"/>
        <v>23329</v>
      </c>
      <c r="G48" s="2" t="str">
        <f t="shared" si="2"/>
        <v/>
      </c>
    </row>
    <row r="49" spans="1:7" s="2" customFormat="1" ht="19.5" customHeight="1" thickBot="1" x14ac:dyDescent="0.2">
      <c r="A49" s="167">
        <v>1192</v>
      </c>
      <c r="B49" s="154">
        <v>2083</v>
      </c>
      <c r="C49" s="139" t="s">
        <v>313</v>
      </c>
      <c r="D49" s="165" t="str">
        <f t="shared" si="0"/>
        <v>★</v>
      </c>
      <c r="E49" s="2">
        <f t="shared" si="1"/>
        <v>23329</v>
      </c>
      <c r="G49" s="2" t="str">
        <f t="shared" si="2"/>
        <v/>
      </c>
    </row>
    <row r="50" spans="1:7" s="2" customFormat="1" ht="19.5" customHeight="1" x14ac:dyDescent="0.15">
      <c r="A50" s="168">
        <v>1195</v>
      </c>
      <c r="B50" s="129">
        <v>412</v>
      </c>
      <c r="C50" s="127" t="s">
        <v>140</v>
      </c>
      <c r="D50" s="165" t="str">
        <f t="shared" si="0"/>
        <v/>
      </c>
      <c r="E50" s="2">
        <f t="shared" si="1"/>
        <v>4614</v>
      </c>
      <c r="G50" s="2" t="str">
        <f t="shared" si="2"/>
        <v/>
      </c>
    </row>
    <row r="51" spans="1:7" s="2" customFormat="1" ht="19.5" customHeight="1" x14ac:dyDescent="0.15">
      <c r="A51" s="168">
        <v>1196</v>
      </c>
      <c r="B51" s="129">
        <v>412</v>
      </c>
      <c r="C51" s="127" t="s">
        <v>314</v>
      </c>
      <c r="D51" s="165" t="str">
        <f t="shared" si="0"/>
        <v>★</v>
      </c>
      <c r="E51" s="2">
        <f t="shared" si="1"/>
        <v>4614</v>
      </c>
      <c r="G51" s="2" t="str">
        <f t="shared" si="2"/>
        <v/>
      </c>
    </row>
    <row r="52" spans="1:7" s="2" customFormat="1" ht="19.5" customHeight="1" x14ac:dyDescent="0.15">
      <c r="A52" s="166">
        <v>1199</v>
      </c>
      <c r="B52" s="126">
        <v>581</v>
      </c>
      <c r="C52" s="128" t="s">
        <v>141</v>
      </c>
      <c r="D52" s="165" t="str">
        <f t="shared" si="0"/>
        <v/>
      </c>
      <c r="E52" s="2">
        <f t="shared" si="1"/>
        <v>6507</v>
      </c>
      <c r="G52" s="2" t="str">
        <f t="shared" si="2"/>
        <v/>
      </c>
    </row>
    <row r="53" spans="1:7" s="2" customFormat="1" ht="19.5" customHeight="1" x14ac:dyDescent="0.15">
      <c r="A53" s="166">
        <v>1200</v>
      </c>
      <c r="B53" s="126">
        <v>581</v>
      </c>
      <c r="C53" s="128" t="s">
        <v>315</v>
      </c>
      <c r="D53" s="165" t="str">
        <f t="shared" si="0"/>
        <v>★</v>
      </c>
      <c r="E53" s="2">
        <f t="shared" si="1"/>
        <v>6507</v>
      </c>
      <c r="G53" s="2" t="str">
        <f t="shared" si="2"/>
        <v/>
      </c>
    </row>
    <row r="54" spans="1:7" s="2" customFormat="1" ht="19.5" customHeight="1" x14ac:dyDescent="0.15">
      <c r="A54" s="166">
        <v>1203</v>
      </c>
      <c r="B54" s="126">
        <v>734</v>
      </c>
      <c r="C54" s="128" t="s">
        <v>142</v>
      </c>
      <c r="D54" s="165" t="str">
        <f t="shared" si="0"/>
        <v/>
      </c>
      <c r="E54" s="2">
        <f t="shared" si="1"/>
        <v>8220</v>
      </c>
      <c r="G54" s="2" t="str">
        <f t="shared" si="2"/>
        <v/>
      </c>
    </row>
    <row r="55" spans="1:7" s="2" customFormat="1" ht="19.5" customHeight="1" x14ac:dyDescent="0.15">
      <c r="A55" s="166">
        <v>1204</v>
      </c>
      <c r="B55" s="126">
        <v>734</v>
      </c>
      <c r="C55" s="128" t="s">
        <v>316</v>
      </c>
      <c r="D55" s="165" t="str">
        <f t="shared" si="0"/>
        <v>★</v>
      </c>
      <c r="E55" s="2">
        <f t="shared" si="1"/>
        <v>8220</v>
      </c>
      <c r="G55" s="2" t="str">
        <f t="shared" si="2"/>
        <v/>
      </c>
    </row>
    <row r="56" spans="1:7" s="2" customFormat="1" ht="19.5" customHeight="1" x14ac:dyDescent="0.15">
      <c r="A56" s="166">
        <v>1207</v>
      </c>
      <c r="B56" s="126">
        <v>836</v>
      </c>
      <c r="C56" s="128" t="s">
        <v>143</v>
      </c>
      <c r="D56" s="165" t="str">
        <f t="shared" si="0"/>
        <v/>
      </c>
      <c r="E56" s="2">
        <f t="shared" si="1"/>
        <v>9363</v>
      </c>
      <c r="G56" s="2" t="str">
        <f t="shared" si="2"/>
        <v/>
      </c>
    </row>
    <row r="57" spans="1:7" s="2" customFormat="1" ht="19.5" customHeight="1" x14ac:dyDescent="0.15">
      <c r="A57" s="166">
        <v>1208</v>
      </c>
      <c r="B57" s="126">
        <v>836</v>
      </c>
      <c r="C57" s="128" t="s">
        <v>317</v>
      </c>
      <c r="D57" s="165" t="str">
        <f t="shared" si="0"/>
        <v>★</v>
      </c>
      <c r="E57" s="2">
        <f t="shared" si="1"/>
        <v>9363</v>
      </c>
      <c r="G57" s="2" t="str">
        <f t="shared" si="2"/>
        <v/>
      </c>
    </row>
    <row r="58" spans="1:7" s="2" customFormat="1" ht="19.5" customHeight="1" x14ac:dyDescent="0.15">
      <c r="A58" s="166">
        <v>1211</v>
      </c>
      <c r="B58" s="126">
        <v>943</v>
      </c>
      <c r="C58" s="128" t="s">
        <v>144</v>
      </c>
      <c r="D58" s="165" t="str">
        <f t="shared" si="0"/>
        <v/>
      </c>
      <c r="E58" s="2">
        <f t="shared" si="1"/>
        <v>10561</v>
      </c>
      <c r="G58" s="2" t="str">
        <f t="shared" si="2"/>
        <v/>
      </c>
    </row>
    <row r="59" spans="1:7" s="2" customFormat="1" ht="19.5" customHeight="1" thickBot="1" x14ac:dyDescent="0.2">
      <c r="A59" s="169">
        <v>1212</v>
      </c>
      <c r="B59" s="130">
        <v>943</v>
      </c>
      <c r="C59" s="131" t="s">
        <v>318</v>
      </c>
      <c r="D59" s="165" t="str">
        <f t="shared" si="0"/>
        <v>★</v>
      </c>
      <c r="E59" s="2">
        <f t="shared" si="1"/>
        <v>10561</v>
      </c>
      <c r="G59" s="2" t="str">
        <f t="shared" si="2"/>
        <v/>
      </c>
    </row>
    <row r="60" spans="1:7" s="2" customFormat="1" ht="19.5" customHeight="1" x14ac:dyDescent="0.15">
      <c r="A60" s="168">
        <v>1215</v>
      </c>
      <c r="B60" s="129">
        <v>412</v>
      </c>
      <c r="C60" s="127" t="s">
        <v>145</v>
      </c>
      <c r="D60" s="165" t="str">
        <f t="shared" si="0"/>
        <v/>
      </c>
      <c r="E60" s="2">
        <f t="shared" si="1"/>
        <v>4614</v>
      </c>
      <c r="G60" s="2" t="str">
        <f t="shared" si="2"/>
        <v/>
      </c>
    </row>
    <row r="61" spans="1:7" s="2" customFormat="1" ht="19.5" customHeight="1" x14ac:dyDescent="0.15">
      <c r="A61" s="168">
        <v>1216</v>
      </c>
      <c r="B61" s="129">
        <v>412</v>
      </c>
      <c r="C61" s="127" t="s">
        <v>319</v>
      </c>
      <c r="D61" s="165" t="str">
        <f t="shared" si="0"/>
        <v>★</v>
      </c>
      <c r="E61" s="2">
        <f t="shared" si="1"/>
        <v>4614</v>
      </c>
      <c r="G61" s="2" t="str">
        <f t="shared" si="2"/>
        <v/>
      </c>
    </row>
    <row r="62" spans="1:7" s="2" customFormat="1" ht="19.5" customHeight="1" x14ac:dyDescent="0.15">
      <c r="A62" s="166">
        <v>1219</v>
      </c>
      <c r="B62" s="126">
        <v>581</v>
      </c>
      <c r="C62" s="127" t="s">
        <v>146</v>
      </c>
      <c r="D62" s="165" t="str">
        <f t="shared" si="0"/>
        <v/>
      </c>
      <c r="E62" s="2">
        <f t="shared" si="1"/>
        <v>6507</v>
      </c>
      <c r="G62" s="2" t="str">
        <f t="shared" si="2"/>
        <v/>
      </c>
    </row>
    <row r="63" spans="1:7" s="2" customFormat="1" ht="19.5" customHeight="1" x14ac:dyDescent="0.15">
      <c r="A63" s="166">
        <v>1220</v>
      </c>
      <c r="B63" s="126">
        <v>581</v>
      </c>
      <c r="C63" s="127" t="s">
        <v>320</v>
      </c>
      <c r="D63" s="165" t="str">
        <f t="shared" si="0"/>
        <v>★</v>
      </c>
      <c r="E63" s="2">
        <f t="shared" si="1"/>
        <v>6507</v>
      </c>
      <c r="G63" s="2" t="str">
        <f t="shared" si="2"/>
        <v/>
      </c>
    </row>
    <row r="64" spans="1:7" s="2" customFormat="1" ht="19.5" customHeight="1" x14ac:dyDescent="0.15">
      <c r="A64" s="166">
        <v>1223</v>
      </c>
      <c r="B64" s="126">
        <v>734</v>
      </c>
      <c r="C64" s="127" t="s">
        <v>147</v>
      </c>
      <c r="D64" s="165" t="str">
        <f t="shared" si="0"/>
        <v/>
      </c>
      <c r="E64" s="2">
        <f t="shared" si="1"/>
        <v>8220</v>
      </c>
      <c r="G64" s="2" t="str">
        <f t="shared" si="2"/>
        <v/>
      </c>
    </row>
    <row r="65" spans="1:7" s="2" customFormat="1" ht="19.5" customHeight="1" x14ac:dyDescent="0.15">
      <c r="A65" s="166">
        <v>1224</v>
      </c>
      <c r="B65" s="126">
        <v>734</v>
      </c>
      <c r="C65" s="127" t="s">
        <v>321</v>
      </c>
      <c r="D65" s="165" t="str">
        <f t="shared" si="0"/>
        <v>★</v>
      </c>
      <c r="E65" s="2">
        <f t="shared" si="1"/>
        <v>8220</v>
      </c>
      <c r="G65" s="2" t="str">
        <f t="shared" si="2"/>
        <v/>
      </c>
    </row>
    <row r="66" spans="1:7" s="2" customFormat="1" ht="19.5" customHeight="1" x14ac:dyDescent="0.15">
      <c r="A66" s="166">
        <v>1227</v>
      </c>
      <c r="B66" s="126">
        <v>836</v>
      </c>
      <c r="C66" s="127" t="s">
        <v>148</v>
      </c>
      <c r="D66" s="165" t="str">
        <f t="shared" si="0"/>
        <v/>
      </c>
      <c r="E66" s="2">
        <f t="shared" si="1"/>
        <v>9363</v>
      </c>
      <c r="G66" s="2" t="str">
        <f t="shared" si="2"/>
        <v/>
      </c>
    </row>
    <row r="67" spans="1:7" s="2" customFormat="1" ht="19.5" customHeight="1" x14ac:dyDescent="0.15">
      <c r="A67" s="166">
        <v>1228</v>
      </c>
      <c r="B67" s="126">
        <v>836</v>
      </c>
      <c r="C67" s="127" t="s">
        <v>322</v>
      </c>
      <c r="D67" s="165" t="str">
        <f t="shared" si="0"/>
        <v>★</v>
      </c>
      <c r="E67" s="2">
        <f t="shared" si="1"/>
        <v>9363</v>
      </c>
      <c r="G67" s="2" t="str">
        <f t="shared" si="2"/>
        <v/>
      </c>
    </row>
    <row r="68" spans="1:7" s="2" customFormat="1" ht="19.5" customHeight="1" x14ac:dyDescent="0.15">
      <c r="A68" s="166">
        <v>1231</v>
      </c>
      <c r="B68" s="126">
        <v>943</v>
      </c>
      <c r="C68" s="127" t="s">
        <v>149</v>
      </c>
      <c r="D68" s="165" t="str">
        <f t="shared" si="0"/>
        <v/>
      </c>
      <c r="E68" s="2">
        <f t="shared" si="1"/>
        <v>10561</v>
      </c>
      <c r="G68" s="2" t="str">
        <f t="shared" si="2"/>
        <v/>
      </c>
    </row>
    <row r="69" spans="1:7" s="2" customFormat="1" ht="19.5" customHeight="1" x14ac:dyDescent="0.15">
      <c r="A69" s="166">
        <v>1232</v>
      </c>
      <c r="B69" s="126">
        <v>943</v>
      </c>
      <c r="C69" s="127" t="s">
        <v>323</v>
      </c>
      <c r="D69" s="165" t="str">
        <f t="shared" si="0"/>
        <v>★</v>
      </c>
      <c r="E69" s="2">
        <f t="shared" si="1"/>
        <v>10561</v>
      </c>
      <c r="G69" s="2" t="str">
        <f t="shared" si="2"/>
        <v/>
      </c>
    </row>
    <row r="70" spans="1:7" s="2" customFormat="1" ht="19.5" customHeight="1" x14ac:dyDescent="0.15">
      <c r="A70" s="166">
        <v>1235</v>
      </c>
      <c r="B70" s="126">
        <v>1046</v>
      </c>
      <c r="C70" s="127" t="s">
        <v>150</v>
      </c>
      <c r="D70" s="165" t="str">
        <f t="shared" si="0"/>
        <v/>
      </c>
      <c r="E70" s="2">
        <f t="shared" si="1"/>
        <v>11715</v>
      </c>
      <c r="G70" s="2" t="str">
        <f t="shared" si="2"/>
        <v/>
      </c>
    </row>
    <row r="71" spans="1:7" s="2" customFormat="1" ht="19.5" customHeight="1" x14ac:dyDescent="0.15">
      <c r="A71" s="166">
        <v>1236</v>
      </c>
      <c r="B71" s="126">
        <v>1046</v>
      </c>
      <c r="C71" s="127" t="s">
        <v>324</v>
      </c>
      <c r="D71" s="165" t="str">
        <f t="shared" si="0"/>
        <v>★</v>
      </c>
      <c r="E71" s="2">
        <f t="shared" si="1"/>
        <v>11715</v>
      </c>
      <c r="G71" s="2" t="str">
        <f t="shared" si="2"/>
        <v/>
      </c>
    </row>
    <row r="72" spans="1:7" s="2" customFormat="1" ht="19.5" customHeight="1" x14ac:dyDescent="0.15">
      <c r="A72" s="166">
        <v>1239</v>
      </c>
      <c r="B72" s="126">
        <v>1151</v>
      </c>
      <c r="C72" s="127" t="s">
        <v>151</v>
      </c>
      <c r="D72" s="165" t="str">
        <f t="shared" ref="D72:D135" si="3">IF(B71=B72,"★","")</f>
        <v/>
      </c>
      <c r="E72" s="2">
        <f t="shared" si="1"/>
        <v>12891</v>
      </c>
      <c r="G72" s="2" t="str">
        <f t="shared" si="2"/>
        <v/>
      </c>
    </row>
    <row r="73" spans="1:7" s="2" customFormat="1" ht="19.5" customHeight="1" x14ac:dyDescent="0.15">
      <c r="A73" s="166">
        <v>1240</v>
      </c>
      <c r="B73" s="126">
        <v>1151</v>
      </c>
      <c r="C73" s="127" t="s">
        <v>325</v>
      </c>
      <c r="D73" s="165" t="str">
        <f t="shared" si="3"/>
        <v>★</v>
      </c>
      <c r="E73" s="2">
        <f t="shared" ref="E73:E136" si="4">ROUNDDOWN(B73*11.2,0)</f>
        <v>12891</v>
      </c>
      <c r="G73" s="2" t="str">
        <f t="shared" ref="G73:G136" si="5">IF(C73="*０．５*","★","")</f>
        <v/>
      </c>
    </row>
    <row r="74" spans="1:7" s="2" customFormat="1" ht="19.5" customHeight="1" x14ac:dyDescent="0.15">
      <c r="A74" s="166">
        <v>1243</v>
      </c>
      <c r="B74" s="126">
        <v>1255</v>
      </c>
      <c r="C74" s="127" t="s">
        <v>152</v>
      </c>
      <c r="D74" s="165" t="str">
        <f t="shared" si="3"/>
        <v/>
      </c>
      <c r="E74" s="2">
        <f t="shared" si="4"/>
        <v>14056</v>
      </c>
      <c r="G74" s="2" t="str">
        <f t="shared" si="5"/>
        <v/>
      </c>
    </row>
    <row r="75" spans="1:7" s="2" customFormat="1" ht="19.5" customHeight="1" x14ac:dyDescent="0.15">
      <c r="A75" s="166">
        <v>1244</v>
      </c>
      <c r="B75" s="126">
        <v>1255</v>
      </c>
      <c r="C75" s="127" t="s">
        <v>326</v>
      </c>
      <c r="D75" s="165" t="str">
        <f t="shared" si="3"/>
        <v>★</v>
      </c>
      <c r="E75" s="2">
        <f t="shared" si="4"/>
        <v>14056</v>
      </c>
      <c r="G75" s="2" t="str">
        <f t="shared" si="5"/>
        <v/>
      </c>
    </row>
    <row r="76" spans="1:7" s="2" customFormat="1" ht="19.5" customHeight="1" x14ac:dyDescent="0.15">
      <c r="A76" s="166">
        <v>1247</v>
      </c>
      <c r="B76" s="126">
        <v>1359</v>
      </c>
      <c r="C76" s="128" t="s">
        <v>153</v>
      </c>
      <c r="D76" s="165" t="str">
        <f>IF(B75=B76,"★","")</f>
        <v/>
      </c>
      <c r="E76" s="2">
        <f t="shared" si="4"/>
        <v>15220</v>
      </c>
      <c r="G76" s="2" t="str">
        <f t="shared" si="5"/>
        <v/>
      </c>
    </row>
    <row r="77" spans="1:7" s="2" customFormat="1" ht="19.5" customHeight="1" thickBot="1" x14ac:dyDescent="0.2">
      <c r="A77" s="169">
        <v>1248</v>
      </c>
      <c r="B77" s="130">
        <v>1359</v>
      </c>
      <c r="C77" s="131" t="s">
        <v>327</v>
      </c>
      <c r="D77" s="170" t="str">
        <f>IF(B76=B77,"★","")</f>
        <v>★</v>
      </c>
      <c r="E77" s="2">
        <f t="shared" si="4"/>
        <v>15220</v>
      </c>
      <c r="G77" s="2" t="str">
        <f t="shared" si="5"/>
        <v/>
      </c>
    </row>
    <row r="78" spans="1:7" s="2" customFormat="1" ht="19.5" customHeight="1" x14ac:dyDescent="0.15">
      <c r="A78" s="168">
        <v>1251</v>
      </c>
      <c r="B78" s="129">
        <v>495</v>
      </c>
      <c r="C78" s="127" t="s">
        <v>154</v>
      </c>
      <c r="D78" s="165" t="str">
        <f t="shared" si="3"/>
        <v/>
      </c>
      <c r="E78" s="2">
        <f t="shared" si="4"/>
        <v>5544</v>
      </c>
      <c r="G78" s="2" t="str">
        <f t="shared" si="5"/>
        <v/>
      </c>
    </row>
    <row r="79" spans="1:7" s="2" customFormat="1" ht="19.5" customHeight="1" x14ac:dyDescent="0.15">
      <c r="A79" s="168">
        <v>1252</v>
      </c>
      <c r="B79" s="129">
        <v>495</v>
      </c>
      <c r="C79" s="127" t="s">
        <v>328</v>
      </c>
      <c r="D79" s="165" t="str">
        <f t="shared" si="3"/>
        <v>★</v>
      </c>
      <c r="E79" s="2">
        <f t="shared" si="4"/>
        <v>5544</v>
      </c>
      <c r="G79" s="2" t="str">
        <f t="shared" si="5"/>
        <v/>
      </c>
    </row>
    <row r="80" spans="1:7" s="2" customFormat="1" ht="19.5" customHeight="1" x14ac:dyDescent="0.15">
      <c r="A80" s="166">
        <v>1255</v>
      </c>
      <c r="B80" s="126">
        <v>697</v>
      </c>
      <c r="C80" s="127" t="s">
        <v>155</v>
      </c>
      <c r="D80" s="165" t="str">
        <f t="shared" si="3"/>
        <v/>
      </c>
      <c r="E80" s="2">
        <f t="shared" si="4"/>
        <v>7806</v>
      </c>
      <c r="G80" s="2" t="str">
        <f t="shared" si="5"/>
        <v/>
      </c>
    </row>
    <row r="81" spans="1:7" s="2" customFormat="1" ht="19.5" customHeight="1" x14ac:dyDescent="0.15">
      <c r="A81" s="166">
        <v>1256</v>
      </c>
      <c r="B81" s="126">
        <v>697</v>
      </c>
      <c r="C81" s="127" t="s">
        <v>329</v>
      </c>
      <c r="D81" s="165" t="str">
        <f t="shared" si="3"/>
        <v>★</v>
      </c>
      <c r="E81" s="2">
        <f t="shared" si="4"/>
        <v>7806</v>
      </c>
      <c r="G81" s="2" t="str">
        <f t="shared" si="5"/>
        <v/>
      </c>
    </row>
    <row r="82" spans="1:7" s="2" customFormat="1" ht="19.5" customHeight="1" x14ac:dyDescent="0.15">
      <c r="A82" s="166">
        <v>1259</v>
      </c>
      <c r="B82" s="126">
        <v>881</v>
      </c>
      <c r="C82" s="127" t="s">
        <v>156</v>
      </c>
      <c r="D82" s="165" t="str">
        <f t="shared" si="3"/>
        <v/>
      </c>
      <c r="E82" s="2">
        <f t="shared" si="4"/>
        <v>9867</v>
      </c>
      <c r="G82" s="2" t="str">
        <f t="shared" si="5"/>
        <v/>
      </c>
    </row>
    <row r="83" spans="1:7" s="2" customFormat="1" ht="19.5" customHeight="1" x14ac:dyDescent="0.15">
      <c r="A83" s="166">
        <v>1260</v>
      </c>
      <c r="B83" s="126">
        <v>881</v>
      </c>
      <c r="C83" s="127" t="s">
        <v>330</v>
      </c>
      <c r="D83" s="165" t="str">
        <f t="shared" si="3"/>
        <v>★</v>
      </c>
      <c r="E83" s="2">
        <f t="shared" si="4"/>
        <v>9867</v>
      </c>
      <c r="G83" s="2" t="str">
        <f t="shared" si="5"/>
        <v/>
      </c>
    </row>
    <row r="84" spans="1:7" s="2" customFormat="1" ht="19.5" customHeight="1" x14ac:dyDescent="0.15">
      <c r="A84" s="166">
        <v>1263</v>
      </c>
      <c r="B84" s="126">
        <v>1004</v>
      </c>
      <c r="C84" s="127" t="s">
        <v>157</v>
      </c>
      <c r="D84" s="165" t="str">
        <f t="shared" si="3"/>
        <v/>
      </c>
      <c r="E84" s="2">
        <f t="shared" si="4"/>
        <v>11244</v>
      </c>
      <c r="G84" s="2" t="str">
        <f t="shared" si="5"/>
        <v/>
      </c>
    </row>
    <row r="85" spans="1:7" s="2" customFormat="1" ht="19.5" customHeight="1" x14ac:dyDescent="0.15">
      <c r="A85" s="166">
        <v>1264</v>
      </c>
      <c r="B85" s="126">
        <v>1004</v>
      </c>
      <c r="C85" s="127" t="s">
        <v>331</v>
      </c>
      <c r="D85" s="165" t="str">
        <f t="shared" si="3"/>
        <v>★</v>
      </c>
      <c r="E85" s="2">
        <f t="shared" si="4"/>
        <v>11244</v>
      </c>
      <c r="G85" s="2" t="str">
        <f t="shared" si="5"/>
        <v/>
      </c>
    </row>
    <row r="86" spans="1:7" s="2" customFormat="1" ht="19.5" customHeight="1" x14ac:dyDescent="0.15">
      <c r="A86" s="166">
        <v>1267</v>
      </c>
      <c r="B86" s="126">
        <v>1131</v>
      </c>
      <c r="C86" s="127" t="s">
        <v>158</v>
      </c>
      <c r="D86" s="165" t="str">
        <f t="shared" si="3"/>
        <v/>
      </c>
      <c r="E86" s="2">
        <f t="shared" si="4"/>
        <v>12667</v>
      </c>
      <c r="G86" s="2" t="str">
        <f t="shared" si="5"/>
        <v/>
      </c>
    </row>
    <row r="87" spans="1:7" s="2" customFormat="1" ht="19.5" customHeight="1" x14ac:dyDescent="0.15">
      <c r="A87" s="166">
        <v>1268</v>
      </c>
      <c r="B87" s="126">
        <v>1131</v>
      </c>
      <c r="C87" s="127" t="s">
        <v>332</v>
      </c>
      <c r="D87" s="165" t="str">
        <f t="shared" si="3"/>
        <v>★</v>
      </c>
      <c r="E87" s="2">
        <f t="shared" si="4"/>
        <v>12667</v>
      </c>
      <c r="G87" s="2" t="str">
        <f t="shared" si="5"/>
        <v/>
      </c>
    </row>
    <row r="88" spans="1:7" s="2" customFormat="1" ht="19.5" customHeight="1" x14ac:dyDescent="0.15">
      <c r="A88" s="166">
        <v>1271</v>
      </c>
      <c r="B88" s="126">
        <v>1256</v>
      </c>
      <c r="C88" s="127" t="s">
        <v>159</v>
      </c>
      <c r="D88" s="165" t="str">
        <f t="shared" si="3"/>
        <v/>
      </c>
      <c r="E88" s="2">
        <f t="shared" si="4"/>
        <v>14067</v>
      </c>
      <c r="G88" s="2" t="str">
        <f t="shared" si="5"/>
        <v/>
      </c>
    </row>
    <row r="89" spans="1:7" s="2" customFormat="1" ht="19.5" customHeight="1" x14ac:dyDescent="0.15">
      <c r="A89" s="166">
        <v>1272</v>
      </c>
      <c r="B89" s="126">
        <v>1256</v>
      </c>
      <c r="C89" s="127" t="s">
        <v>333</v>
      </c>
      <c r="D89" s="165" t="str">
        <f t="shared" si="3"/>
        <v>★</v>
      </c>
      <c r="E89" s="2">
        <f t="shared" si="4"/>
        <v>14067</v>
      </c>
      <c r="G89" s="2" t="str">
        <f t="shared" si="5"/>
        <v/>
      </c>
    </row>
    <row r="90" spans="1:7" s="2" customFormat="1" ht="19.5" customHeight="1" x14ac:dyDescent="0.15">
      <c r="A90" s="166">
        <v>1275</v>
      </c>
      <c r="B90" s="126">
        <v>1382</v>
      </c>
      <c r="C90" s="127" t="s">
        <v>160</v>
      </c>
      <c r="D90" s="165" t="str">
        <f t="shared" si="3"/>
        <v/>
      </c>
      <c r="E90" s="2">
        <f t="shared" si="4"/>
        <v>15478</v>
      </c>
      <c r="G90" s="2" t="str">
        <f t="shared" si="5"/>
        <v/>
      </c>
    </row>
    <row r="91" spans="1:7" s="2" customFormat="1" ht="19.5" customHeight="1" x14ac:dyDescent="0.15">
      <c r="A91" s="166">
        <v>1276</v>
      </c>
      <c r="B91" s="126">
        <v>1382</v>
      </c>
      <c r="C91" s="127" t="s">
        <v>334</v>
      </c>
      <c r="D91" s="165" t="str">
        <f t="shared" si="3"/>
        <v>★</v>
      </c>
      <c r="E91" s="2">
        <f t="shared" si="4"/>
        <v>15478</v>
      </c>
      <c r="G91" s="2" t="str">
        <f t="shared" si="5"/>
        <v/>
      </c>
    </row>
    <row r="92" spans="1:7" s="2" customFormat="1" ht="19.5" customHeight="1" x14ac:dyDescent="0.15">
      <c r="A92" s="166">
        <v>1279</v>
      </c>
      <c r="B92" s="126">
        <v>1506</v>
      </c>
      <c r="C92" s="127" t="s">
        <v>161</v>
      </c>
      <c r="D92" s="165" t="str">
        <f t="shared" si="3"/>
        <v/>
      </c>
      <c r="E92" s="2">
        <f t="shared" si="4"/>
        <v>16867</v>
      </c>
      <c r="G92" s="2" t="str">
        <f t="shared" si="5"/>
        <v/>
      </c>
    </row>
    <row r="93" spans="1:7" s="2" customFormat="1" ht="19.5" customHeight="1" x14ac:dyDescent="0.15">
      <c r="A93" s="166">
        <v>1280</v>
      </c>
      <c r="B93" s="126">
        <v>1506</v>
      </c>
      <c r="C93" s="127" t="s">
        <v>335</v>
      </c>
      <c r="D93" s="165" t="str">
        <f t="shared" si="3"/>
        <v>★</v>
      </c>
      <c r="E93" s="2">
        <f t="shared" si="4"/>
        <v>16867</v>
      </c>
      <c r="G93" s="2" t="str">
        <f t="shared" si="5"/>
        <v/>
      </c>
    </row>
    <row r="94" spans="1:7" s="2" customFormat="1" ht="19.5" customHeight="1" x14ac:dyDescent="0.15">
      <c r="A94" s="166">
        <v>1283</v>
      </c>
      <c r="B94" s="126">
        <v>1631</v>
      </c>
      <c r="C94" s="127" t="s">
        <v>162</v>
      </c>
      <c r="D94" s="165" t="str">
        <f t="shared" si="3"/>
        <v/>
      </c>
      <c r="E94" s="2">
        <f t="shared" si="4"/>
        <v>18267</v>
      </c>
      <c r="G94" s="2" t="str">
        <f t="shared" si="5"/>
        <v/>
      </c>
    </row>
    <row r="95" spans="1:7" s="2" customFormat="1" ht="19.5" customHeight="1" x14ac:dyDescent="0.15">
      <c r="A95" s="166">
        <v>1284</v>
      </c>
      <c r="B95" s="126">
        <v>1631</v>
      </c>
      <c r="C95" s="127" t="s">
        <v>336</v>
      </c>
      <c r="D95" s="165" t="str">
        <f t="shared" si="3"/>
        <v>★</v>
      </c>
      <c r="E95" s="2">
        <f t="shared" si="4"/>
        <v>18267</v>
      </c>
      <c r="G95" s="2" t="str">
        <f t="shared" si="5"/>
        <v/>
      </c>
    </row>
    <row r="96" spans="1:7" s="2" customFormat="1" ht="19.5" customHeight="1" x14ac:dyDescent="0.15">
      <c r="A96" s="166">
        <v>1287</v>
      </c>
      <c r="B96" s="126">
        <v>1755</v>
      </c>
      <c r="C96" s="127" t="s">
        <v>163</v>
      </c>
      <c r="D96" s="165" t="str">
        <f t="shared" si="3"/>
        <v/>
      </c>
      <c r="E96" s="2">
        <f t="shared" si="4"/>
        <v>19656</v>
      </c>
      <c r="G96" s="2" t="str">
        <f t="shared" si="5"/>
        <v/>
      </c>
    </row>
    <row r="97" spans="1:7" s="2" customFormat="1" ht="19.5" customHeight="1" x14ac:dyDescent="0.15">
      <c r="A97" s="166">
        <v>1288</v>
      </c>
      <c r="B97" s="126">
        <v>1755</v>
      </c>
      <c r="C97" s="127" t="s">
        <v>337</v>
      </c>
      <c r="D97" s="165" t="str">
        <f t="shared" si="3"/>
        <v>★</v>
      </c>
      <c r="E97" s="2">
        <f t="shared" si="4"/>
        <v>19656</v>
      </c>
      <c r="G97" s="2" t="str">
        <f t="shared" si="5"/>
        <v/>
      </c>
    </row>
    <row r="98" spans="1:7" s="2" customFormat="1" ht="19.5" customHeight="1" x14ac:dyDescent="0.15">
      <c r="A98" s="166">
        <v>1291</v>
      </c>
      <c r="B98" s="126">
        <v>1880</v>
      </c>
      <c r="C98" s="127" t="s">
        <v>164</v>
      </c>
      <c r="D98" s="165" t="str">
        <f t="shared" si="3"/>
        <v/>
      </c>
      <c r="E98" s="2">
        <f t="shared" si="4"/>
        <v>21056</v>
      </c>
      <c r="G98" s="2" t="str">
        <f t="shared" si="5"/>
        <v/>
      </c>
    </row>
    <row r="99" spans="1:7" s="2" customFormat="1" ht="19.5" customHeight="1" x14ac:dyDescent="0.15">
      <c r="A99" s="166">
        <v>1292</v>
      </c>
      <c r="B99" s="126">
        <v>1880</v>
      </c>
      <c r="C99" s="127" t="s">
        <v>338</v>
      </c>
      <c r="D99" s="165" t="str">
        <f t="shared" si="3"/>
        <v>★</v>
      </c>
      <c r="E99" s="2">
        <f t="shared" si="4"/>
        <v>21056</v>
      </c>
      <c r="G99" s="2" t="str">
        <f t="shared" si="5"/>
        <v/>
      </c>
    </row>
    <row r="100" spans="1:7" s="2" customFormat="1" ht="19.5" customHeight="1" x14ac:dyDescent="0.15">
      <c r="A100" s="166">
        <v>1295</v>
      </c>
      <c r="B100" s="126">
        <v>2004</v>
      </c>
      <c r="C100" s="127" t="s">
        <v>165</v>
      </c>
      <c r="D100" s="165" t="str">
        <f t="shared" si="3"/>
        <v/>
      </c>
      <c r="E100" s="2">
        <f t="shared" si="4"/>
        <v>22444</v>
      </c>
      <c r="G100" s="2" t="str">
        <f t="shared" si="5"/>
        <v/>
      </c>
    </row>
    <row r="101" spans="1:7" s="2" customFormat="1" ht="19.5" customHeight="1" x14ac:dyDescent="0.15">
      <c r="A101" s="166">
        <v>1296</v>
      </c>
      <c r="B101" s="126">
        <v>2004</v>
      </c>
      <c r="C101" s="127" t="s">
        <v>339</v>
      </c>
      <c r="D101" s="165" t="str">
        <f t="shared" si="3"/>
        <v>★</v>
      </c>
      <c r="E101" s="2">
        <f t="shared" si="4"/>
        <v>22444</v>
      </c>
      <c r="G101" s="2" t="str">
        <f t="shared" si="5"/>
        <v/>
      </c>
    </row>
    <row r="102" spans="1:7" s="50" customFormat="1" ht="19.5" customHeight="1" x14ac:dyDescent="0.15">
      <c r="A102" s="171">
        <v>1299</v>
      </c>
      <c r="B102" s="126">
        <v>2129</v>
      </c>
      <c r="C102" s="127" t="s">
        <v>166</v>
      </c>
      <c r="D102" s="165" t="str">
        <f t="shared" si="3"/>
        <v/>
      </c>
      <c r="E102" s="2">
        <f t="shared" si="4"/>
        <v>23844</v>
      </c>
      <c r="G102" s="2" t="str">
        <f t="shared" si="5"/>
        <v/>
      </c>
    </row>
    <row r="103" spans="1:7" s="50" customFormat="1" ht="19.5" customHeight="1" thickBot="1" x14ac:dyDescent="0.2">
      <c r="A103" s="172">
        <v>1300</v>
      </c>
      <c r="B103" s="154">
        <v>2129</v>
      </c>
      <c r="C103" s="139" t="s">
        <v>340</v>
      </c>
      <c r="D103" s="165" t="str">
        <f t="shared" si="3"/>
        <v>★</v>
      </c>
      <c r="E103" s="2">
        <f t="shared" si="4"/>
        <v>23844</v>
      </c>
      <c r="G103" s="2" t="str">
        <f t="shared" si="5"/>
        <v/>
      </c>
    </row>
    <row r="104" spans="1:7" s="2" customFormat="1" ht="19.5" customHeight="1" x14ac:dyDescent="0.15">
      <c r="A104" s="168">
        <v>1303</v>
      </c>
      <c r="B104" s="129">
        <v>651</v>
      </c>
      <c r="C104" s="132" t="s">
        <v>341</v>
      </c>
      <c r="D104" s="165" t="str">
        <f t="shared" si="3"/>
        <v/>
      </c>
      <c r="E104" s="2">
        <f t="shared" si="4"/>
        <v>7291</v>
      </c>
      <c r="G104" s="2" t="str">
        <f t="shared" si="5"/>
        <v/>
      </c>
    </row>
    <row r="105" spans="1:7" s="2" customFormat="1" ht="19.5" customHeight="1" x14ac:dyDescent="0.15">
      <c r="A105" s="166">
        <v>1304</v>
      </c>
      <c r="B105" s="126">
        <v>651</v>
      </c>
      <c r="C105" s="133" t="s">
        <v>461</v>
      </c>
      <c r="D105" s="165" t="str">
        <f t="shared" si="3"/>
        <v>★</v>
      </c>
      <c r="E105" s="2">
        <f t="shared" si="4"/>
        <v>7291</v>
      </c>
      <c r="G105" s="2" t="str">
        <f t="shared" si="5"/>
        <v/>
      </c>
    </row>
    <row r="106" spans="1:7" s="2" customFormat="1" ht="19.5" customHeight="1" x14ac:dyDescent="0.15">
      <c r="A106" s="166">
        <v>1307</v>
      </c>
      <c r="B106" s="126">
        <v>798</v>
      </c>
      <c r="C106" s="133" t="s">
        <v>342</v>
      </c>
      <c r="D106" s="165" t="str">
        <f t="shared" si="3"/>
        <v/>
      </c>
      <c r="E106" s="2">
        <f t="shared" si="4"/>
        <v>8937</v>
      </c>
      <c r="G106" s="2" t="str">
        <f t="shared" si="5"/>
        <v/>
      </c>
    </row>
    <row r="107" spans="1:7" s="2" customFormat="1" ht="19.5" customHeight="1" x14ac:dyDescent="0.15">
      <c r="A107" s="166">
        <v>1308</v>
      </c>
      <c r="B107" s="126">
        <v>798</v>
      </c>
      <c r="C107" s="133" t="s">
        <v>462</v>
      </c>
      <c r="D107" s="165" t="str">
        <f t="shared" si="3"/>
        <v>★</v>
      </c>
      <c r="E107" s="2">
        <f t="shared" si="4"/>
        <v>8937</v>
      </c>
      <c r="G107" s="2" t="str">
        <f t="shared" si="5"/>
        <v/>
      </c>
    </row>
    <row r="108" spans="1:7" s="2" customFormat="1" ht="19.5" customHeight="1" x14ac:dyDescent="0.15">
      <c r="A108" s="166">
        <v>1311</v>
      </c>
      <c r="B108" s="126">
        <v>900</v>
      </c>
      <c r="C108" s="133" t="s">
        <v>343</v>
      </c>
      <c r="D108" s="165" t="str">
        <f>IF(B107=B108,"★","")</f>
        <v/>
      </c>
      <c r="E108" s="2">
        <f t="shared" si="4"/>
        <v>10080</v>
      </c>
      <c r="G108" s="2" t="str">
        <f t="shared" si="5"/>
        <v/>
      </c>
    </row>
    <row r="109" spans="1:7" s="2" customFormat="1" ht="19.5" customHeight="1" x14ac:dyDescent="0.15">
      <c r="A109" s="166">
        <v>1312</v>
      </c>
      <c r="B109" s="126">
        <v>900</v>
      </c>
      <c r="C109" s="133" t="s">
        <v>616</v>
      </c>
      <c r="D109" s="173" t="str">
        <f>IF(B108=B109,"★","")</f>
        <v>★</v>
      </c>
      <c r="E109" s="2">
        <f t="shared" si="4"/>
        <v>10080</v>
      </c>
      <c r="G109" s="2" t="str">
        <f t="shared" si="5"/>
        <v/>
      </c>
    </row>
    <row r="110" spans="1:7" s="2" customFormat="1" ht="19.5" customHeight="1" x14ac:dyDescent="0.15">
      <c r="A110" s="168">
        <v>1315</v>
      </c>
      <c r="B110" s="129">
        <v>1007</v>
      </c>
      <c r="C110" s="132" t="s">
        <v>344</v>
      </c>
      <c r="D110" s="174" t="str">
        <f t="shared" si="3"/>
        <v/>
      </c>
      <c r="E110" s="2">
        <f t="shared" si="4"/>
        <v>11278</v>
      </c>
      <c r="G110" s="2" t="str">
        <f t="shared" si="5"/>
        <v/>
      </c>
    </row>
    <row r="111" spans="1:7" s="2" customFormat="1" ht="19.5" customHeight="1" x14ac:dyDescent="0.15">
      <c r="A111" s="166">
        <v>1316</v>
      </c>
      <c r="B111" s="126">
        <v>1007</v>
      </c>
      <c r="C111" s="133" t="s">
        <v>463</v>
      </c>
      <c r="D111" s="165" t="str">
        <f t="shared" si="3"/>
        <v>★</v>
      </c>
      <c r="E111" s="2">
        <f t="shared" si="4"/>
        <v>11278</v>
      </c>
      <c r="G111" s="2" t="str">
        <f t="shared" si="5"/>
        <v/>
      </c>
    </row>
    <row r="112" spans="1:7" s="2" customFormat="1" ht="19.5" customHeight="1" x14ac:dyDescent="0.15">
      <c r="A112" s="166">
        <v>1319</v>
      </c>
      <c r="B112" s="126">
        <v>1110</v>
      </c>
      <c r="C112" s="133" t="s">
        <v>346</v>
      </c>
      <c r="D112" s="165" t="str">
        <f t="shared" si="3"/>
        <v/>
      </c>
      <c r="E112" s="2">
        <f t="shared" si="4"/>
        <v>12432</v>
      </c>
      <c r="G112" s="2" t="str">
        <f t="shared" si="5"/>
        <v/>
      </c>
    </row>
    <row r="113" spans="1:7" s="2" customFormat="1" ht="19.5" customHeight="1" x14ac:dyDescent="0.15">
      <c r="A113" s="166">
        <v>1320</v>
      </c>
      <c r="B113" s="126">
        <v>1110</v>
      </c>
      <c r="C113" s="133" t="s">
        <v>464</v>
      </c>
      <c r="D113" s="173" t="str">
        <f>IF(B112=B113,"★","")</f>
        <v>★</v>
      </c>
      <c r="E113" s="2">
        <f t="shared" si="4"/>
        <v>12432</v>
      </c>
      <c r="G113" s="2" t="str">
        <f t="shared" si="5"/>
        <v/>
      </c>
    </row>
    <row r="114" spans="1:7" s="2" customFormat="1" ht="19.5" customHeight="1" x14ac:dyDescent="0.15">
      <c r="A114" s="168">
        <v>1323</v>
      </c>
      <c r="B114" s="129">
        <v>835</v>
      </c>
      <c r="C114" s="132" t="s">
        <v>347</v>
      </c>
      <c r="D114" s="174" t="str">
        <f t="shared" si="3"/>
        <v/>
      </c>
      <c r="E114" s="2">
        <f t="shared" si="4"/>
        <v>9352</v>
      </c>
      <c r="G114" s="2" t="str">
        <f t="shared" si="5"/>
        <v/>
      </c>
    </row>
    <row r="115" spans="1:7" s="2" customFormat="1" ht="19.5" customHeight="1" x14ac:dyDescent="0.15">
      <c r="A115" s="166">
        <v>1324</v>
      </c>
      <c r="B115" s="126">
        <v>835</v>
      </c>
      <c r="C115" s="133" t="s">
        <v>465</v>
      </c>
      <c r="D115" s="165" t="str">
        <f>IF(B114=B115,"★","")</f>
        <v>★</v>
      </c>
      <c r="E115" s="2">
        <f t="shared" si="4"/>
        <v>9352</v>
      </c>
      <c r="G115" s="2" t="str">
        <f t="shared" si="5"/>
        <v/>
      </c>
    </row>
    <row r="116" spans="1:7" s="2" customFormat="1" ht="19.5" customHeight="1" x14ac:dyDescent="0.15">
      <c r="A116" s="166">
        <v>1327</v>
      </c>
      <c r="B116" s="126">
        <v>937</v>
      </c>
      <c r="C116" s="133" t="s">
        <v>348</v>
      </c>
      <c r="D116" s="173" t="str">
        <f>IF(B115=B116,"★","")</f>
        <v/>
      </c>
      <c r="E116" s="2">
        <f t="shared" si="4"/>
        <v>10494</v>
      </c>
      <c r="G116" s="2" t="str">
        <f t="shared" si="5"/>
        <v/>
      </c>
    </row>
    <row r="117" spans="1:7" s="2" customFormat="1" ht="19.5" customHeight="1" x14ac:dyDescent="0.15">
      <c r="A117" s="168">
        <v>1328</v>
      </c>
      <c r="B117" s="129">
        <v>937</v>
      </c>
      <c r="C117" s="132" t="s">
        <v>466</v>
      </c>
      <c r="D117" s="174" t="str">
        <f t="shared" si="3"/>
        <v>★</v>
      </c>
      <c r="E117" s="2">
        <f t="shared" si="4"/>
        <v>10494</v>
      </c>
      <c r="G117" s="2" t="str">
        <f t="shared" si="5"/>
        <v/>
      </c>
    </row>
    <row r="118" spans="1:7" s="2" customFormat="1" ht="19.5" customHeight="1" x14ac:dyDescent="0.15">
      <c r="A118" s="166">
        <v>1331</v>
      </c>
      <c r="B118" s="126">
        <v>1044</v>
      </c>
      <c r="C118" s="133" t="s">
        <v>349</v>
      </c>
      <c r="D118" s="165" t="str">
        <f t="shared" si="3"/>
        <v/>
      </c>
      <c r="E118" s="2">
        <f t="shared" si="4"/>
        <v>11692</v>
      </c>
      <c r="G118" s="2" t="str">
        <f t="shared" si="5"/>
        <v/>
      </c>
    </row>
    <row r="119" spans="1:7" s="2" customFormat="1" ht="19.5" customHeight="1" x14ac:dyDescent="0.15">
      <c r="A119" s="168">
        <v>1332</v>
      </c>
      <c r="B119" s="129">
        <v>1044</v>
      </c>
      <c r="C119" s="132" t="s">
        <v>467</v>
      </c>
      <c r="D119" s="165" t="str">
        <f t="shared" si="3"/>
        <v>★</v>
      </c>
      <c r="E119" s="2">
        <f t="shared" si="4"/>
        <v>11692</v>
      </c>
      <c r="G119" s="2" t="str">
        <f t="shared" si="5"/>
        <v/>
      </c>
    </row>
    <row r="120" spans="1:7" s="2" customFormat="1" ht="19.5" customHeight="1" x14ac:dyDescent="0.15">
      <c r="A120" s="168">
        <v>1335</v>
      </c>
      <c r="B120" s="129">
        <v>1147</v>
      </c>
      <c r="C120" s="132" t="s">
        <v>350</v>
      </c>
      <c r="D120" s="165" t="str">
        <f t="shared" si="3"/>
        <v/>
      </c>
      <c r="E120" s="2">
        <f t="shared" si="4"/>
        <v>12846</v>
      </c>
      <c r="G120" s="2" t="str">
        <f t="shared" si="5"/>
        <v/>
      </c>
    </row>
    <row r="121" spans="1:7" s="2" customFormat="1" ht="19.5" customHeight="1" x14ac:dyDescent="0.15">
      <c r="A121" s="166">
        <v>1336</v>
      </c>
      <c r="B121" s="126">
        <v>1147</v>
      </c>
      <c r="C121" s="133" t="s">
        <v>468</v>
      </c>
      <c r="D121" s="165" t="str">
        <f t="shared" si="3"/>
        <v>★</v>
      </c>
      <c r="E121" s="2">
        <f t="shared" si="4"/>
        <v>12846</v>
      </c>
      <c r="G121" s="2" t="str">
        <f t="shared" si="5"/>
        <v/>
      </c>
    </row>
    <row r="122" spans="1:7" s="2" customFormat="1" ht="19.5" customHeight="1" x14ac:dyDescent="0.15">
      <c r="A122" s="166">
        <v>1339</v>
      </c>
      <c r="B122" s="126">
        <v>984</v>
      </c>
      <c r="C122" s="133" t="s">
        <v>351</v>
      </c>
      <c r="D122" s="165" t="str">
        <f t="shared" si="3"/>
        <v/>
      </c>
      <c r="E122" s="2">
        <f t="shared" si="4"/>
        <v>11020</v>
      </c>
      <c r="G122" s="2" t="str">
        <f t="shared" si="5"/>
        <v/>
      </c>
    </row>
    <row r="123" spans="1:7" s="2" customFormat="1" ht="19.5" customHeight="1" x14ac:dyDescent="0.15">
      <c r="A123" s="166">
        <v>1340</v>
      </c>
      <c r="B123" s="126">
        <v>984</v>
      </c>
      <c r="C123" s="133" t="s">
        <v>469</v>
      </c>
      <c r="D123" s="165" t="str">
        <f>IF(B122=B123,"★","")</f>
        <v>★</v>
      </c>
      <c r="E123" s="2">
        <f t="shared" si="4"/>
        <v>11020</v>
      </c>
      <c r="G123" s="2" t="str">
        <f t="shared" si="5"/>
        <v/>
      </c>
    </row>
    <row r="124" spans="1:7" s="2" customFormat="1" ht="19.5" customHeight="1" x14ac:dyDescent="0.15">
      <c r="A124" s="166">
        <v>1343</v>
      </c>
      <c r="B124" s="126">
        <v>1090</v>
      </c>
      <c r="C124" s="133" t="s">
        <v>352</v>
      </c>
      <c r="D124" s="173" t="str">
        <f>IF(B123=B124,"★","")</f>
        <v/>
      </c>
      <c r="E124" s="2">
        <f t="shared" si="4"/>
        <v>12208</v>
      </c>
      <c r="G124" s="2" t="str">
        <f t="shared" si="5"/>
        <v/>
      </c>
    </row>
    <row r="125" spans="1:7" s="2" customFormat="1" ht="19.5" customHeight="1" x14ac:dyDescent="0.15">
      <c r="A125" s="168">
        <v>1344</v>
      </c>
      <c r="B125" s="129">
        <v>1090</v>
      </c>
      <c r="C125" s="132" t="s">
        <v>470</v>
      </c>
      <c r="D125" s="174" t="str">
        <f t="shared" si="3"/>
        <v>★</v>
      </c>
      <c r="E125" s="2">
        <f t="shared" si="4"/>
        <v>12208</v>
      </c>
      <c r="G125" s="2" t="str">
        <f t="shared" si="5"/>
        <v/>
      </c>
    </row>
    <row r="126" spans="1:7" s="2" customFormat="1" ht="19.5" customHeight="1" x14ac:dyDescent="0.15">
      <c r="A126" s="166">
        <v>1347</v>
      </c>
      <c r="B126" s="126">
        <v>1194</v>
      </c>
      <c r="C126" s="133" t="s">
        <v>353</v>
      </c>
      <c r="D126" s="165" t="str">
        <f>IF(B125=B126,"★","")</f>
        <v/>
      </c>
      <c r="E126" s="2">
        <f t="shared" si="4"/>
        <v>13372</v>
      </c>
      <c r="G126" s="2" t="str">
        <f t="shared" si="5"/>
        <v/>
      </c>
    </row>
    <row r="127" spans="1:7" s="2" customFormat="1" ht="19.5" customHeight="1" x14ac:dyDescent="0.15">
      <c r="A127" s="166">
        <v>1348</v>
      </c>
      <c r="B127" s="126">
        <v>1194</v>
      </c>
      <c r="C127" s="133" t="s">
        <v>471</v>
      </c>
      <c r="D127" s="165" t="str">
        <f>IF(B126=B127,"★","")</f>
        <v>★</v>
      </c>
      <c r="E127" s="2">
        <f t="shared" si="4"/>
        <v>13372</v>
      </c>
      <c r="G127" s="2" t="str">
        <f t="shared" si="5"/>
        <v/>
      </c>
    </row>
    <row r="128" spans="1:7" s="2" customFormat="1" ht="19.5" customHeight="1" x14ac:dyDescent="0.15">
      <c r="A128" s="166">
        <v>1351</v>
      </c>
      <c r="B128" s="126">
        <v>1110</v>
      </c>
      <c r="C128" s="133" t="s">
        <v>354</v>
      </c>
      <c r="D128" s="173" t="str">
        <f>IF(B125=B126,"★","")</f>
        <v/>
      </c>
      <c r="E128" s="2">
        <f t="shared" si="4"/>
        <v>12432</v>
      </c>
      <c r="G128" s="2" t="str">
        <f t="shared" si="5"/>
        <v/>
      </c>
    </row>
    <row r="129" spans="1:7" s="2" customFormat="1" ht="19.5" customHeight="1" x14ac:dyDescent="0.15">
      <c r="A129" s="168">
        <v>1352</v>
      </c>
      <c r="B129" s="129">
        <v>1110</v>
      </c>
      <c r="C129" s="132" t="s">
        <v>472</v>
      </c>
      <c r="D129" s="174" t="str">
        <f>IF(B128=B129,"★","")</f>
        <v>★</v>
      </c>
      <c r="E129" s="2">
        <f t="shared" si="4"/>
        <v>12432</v>
      </c>
      <c r="G129" s="2" t="str">
        <f t="shared" si="5"/>
        <v/>
      </c>
    </row>
    <row r="130" spans="1:7" s="2" customFormat="1" ht="19.5" customHeight="1" x14ac:dyDescent="0.15">
      <c r="A130" s="166">
        <v>1355</v>
      </c>
      <c r="B130" s="126">
        <v>1214</v>
      </c>
      <c r="C130" s="133" t="s">
        <v>355</v>
      </c>
      <c r="D130" s="165" t="str">
        <f t="shared" si="3"/>
        <v/>
      </c>
      <c r="E130" s="2">
        <f t="shared" si="4"/>
        <v>13596</v>
      </c>
      <c r="G130" s="2" t="str">
        <f t="shared" si="5"/>
        <v/>
      </c>
    </row>
    <row r="131" spans="1:7" s="2" customFormat="1" ht="19.5" customHeight="1" x14ac:dyDescent="0.15">
      <c r="A131" s="166">
        <v>1356</v>
      </c>
      <c r="B131" s="126">
        <v>1214</v>
      </c>
      <c r="C131" s="133" t="s">
        <v>473</v>
      </c>
      <c r="D131" s="173" t="str">
        <f>IF(B128=B129,"★","")</f>
        <v>★</v>
      </c>
      <c r="E131" s="2">
        <f t="shared" si="4"/>
        <v>13596</v>
      </c>
      <c r="G131" s="2" t="str">
        <f t="shared" si="5"/>
        <v/>
      </c>
    </row>
    <row r="132" spans="1:7" s="2" customFormat="1" ht="19.5" customHeight="1" x14ac:dyDescent="0.15">
      <c r="A132" s="168">
        <v>1359</v>
      </c>
      <c r="B132" s="129">
        <v>1235</v>
      </c>
      <c r="C132" s="132" t="s">
        <v>356</v>
      </c>
      <c r="D132" s="174" t="str">
        <f t="shared" si="3"/>
        <v/>
      </c>
      <c r="E132" s="2">
        <f t="shared" si="4"/>
        <v>13832</v>
      </c>
      <c r="G132" s="2" t="str">
        <f t="shared" si="5"/>
        <v/>
      </c>
    </row>
    <row r="133" spans="1:7" s="2" customFormat="1" ht="19.5" customHeight="1" thickBot="1" x14ac:dyDescent="0.2">
      <c r="A133" s="167">
        <v>1360</v>
      </c>
      <c r="B133" s="154">
        <v>1235</v>
      </c>
      <c r="C133" s="137" t="s">
        <v>474</v>
      </c>
      <c r="D133" s="173" t="str">
        <f>IF(B128=B129,"★","")</f>
        <v>★</v>
      </c>
      <c r="E133" s="2">
        <f t="shared" si="4"/>
        <v>13832</v>
      </c>
      <c r="G133" s="2" t="str">
        <f t="shared" si="5"/>
        <v/>
      </c>
    </row>
    <row r="134" spans="1:7" s="2" customFormat="1" ht="19.5" customHeight="1" x14ac:dyDescent="0.15">
      <c r="A134" s="175">
        <v>1363</v>
      </c>
      <c r="B134" s="155">
        <v>535</v>
      </c>
      <c r="C134" s="156" t="s">
        <v>357</v>
      </c>
      <c r="D134" s="174" t="str">
        <f t="shared" si="3"/>
        <v/>
      </c>
      <c r="E134" s="2">
        <f t="shared" si="4"/>
        <v>5992</v>
      </c>
      <c r="G134" s="2" t="str">
        <f t="shared" si="5"/>
        <v/>
      </c>
    </row>
    <row r="135" spans="1:7" s="2" customFormat="1" ht="19.5" customHeight="1" x14ac:dyDescent="0.15">
      <c r="A135" s="168">
        <v>1364</v>
      </c>
      <c r="B135" s="129">
        <v>535</v>
      </c>
      <c r="C135" s="132" t="s">
        <v>475</v>
      </c>
      <c r="D135" s="165" t="str">
        <f t="shared" si="3"/>
        <v>★</v>
      </c>
      <c r="E135" s="2">
        <f t="shared" si="4"/>
        <v>5992</v>
      </c>
      <c r="G135" s="2" t="str">
        <f t="shared" si="5"/>
        <v/>
      </c>
    </row>
    <row r="136" spans="1:7" s="2" customFormat="1" ht="19.5" customHeight="1" x14ac:dyDescent="0.15">
      <c r="A136" s="166">
        <v>1367</v>
      </c>
      <c r="B136" s="126">
        <v>651</v>
      </c>
      <c r="C136" s="133" t="s">
        <v>358</v>
      </c>
      <c r="D136" s="165" t="str">
        <f t="shared" ref="D136:D200" si="6">IF(B135=B136,"★","")</f>
        <v/>
      </c>
      <c r="E136" s="2">
        <f t="shared" si="4"/>
        <v>7291</v>
      </c>
      <c r="G136" s="2" t="str">
        <f t="shared" si="5"/>
        <v/>
      </c>
    </row>
    <row r="137" spans="1:7" s="2" customFormat="1" ht="19.5" customHeight="1" x14ac:dyDescent="0.15">
      <c r="A137" s="166">
        <v>1368</v>
      </c>
      <c r="B137" s="126">
        <v>651</v>
      </c>
      <c r="C137" s="133" t="s">
        <v>476</v>
      </c>
      <c r="D137" s="165" t="str">
        <f t="shared" si="6"/>
        <v>★</v>
      </c>
      <c r="E137" s="2">
        <f t="shared" ref="E137:E200" si="7">ROUNDDOWN(B137*11.2,0)</f>
        <v>7291</v>
      </c>
      <c r="G137" s="2" t="str">
        <f t="shared" ref="G137:G200" si="8">IF(C137="*０．５*","★","")</f>
        <v/>
      </c>
    </row>
    <row r="138" spans="1:7" s="2" customFormat="1" ht="19.5" customHeight="1" x14ac:dyDescent="0.15">
      <c r="A138" s="166">
        <v>1371</v>
      </c>
      <c r="B138" s="126">
        <v>733</v>
      </c>
      <c r="C138" s="133" t="s">
        <v>359</v>
      </c>
      <c r="D138" s="165" t="str">
        <f t="shared" si="6"/>
        <v/>
      </c>
      <c r="E138" s="2">
        <f t="shared" si="7"/>
        <v>8209</v>
      </c>
      <c r="G138" s="2" t="str">
        <f t="shared" si="8"/>
        <v/>
      </c>
    </row>
    <row r="139" spans="1:7" s="2" customFormat="1" ht="19.5" customHeight="1" x14ac:dyDescent="0.15">
      <c r="A139" s="166">
        <v>1372</v>
      </c>
      <c r="B139" s="126">
        <v>733</v>
      </c>
      <c r="C139" s="133" t="s">
        <v>477</v>
      </c>
      <c r="D139" s="173" t="str">
        <f>IF(B128=B129,"★","")</f>
        <v>★</v>
      </c>
      <c r="E139" s="2">
        <f t="shared" si="7"/>
        <v>8209</v>
      </c>
      <c r="G139" s="2" t="str">
        <f t="shared" si="8"/>
        <v/>
      </c>
    </row>
    <row r="140" spans="1:7" s="2" customFormat="1" ht="19.5" customHeight="1" x14ac:dyDescent="0.15">
      <c r="A140" s="166">
        <v>1375</v>
      </c>
      <c r="B140" s="126">
        <v>818</v>
      </c>
      <c r="C140" s="133" t="s">
        <v>360</v>
      </c>
      <c r="D140" s="165" t="str">
        <f t="shared" si="6"/>
        <v/>
      </c>
      <c r="E140" s="2">
        <f t="shared" si="7"/>
        <v>9161</v>
      </c>
      <c r="G140" s="2" t="str">
        <f t="shared" si="8"/>
        <v/>
      </c>
    </row>
    <row r="141" spans="1:7" s="2" customFormat="1" ht="19.5" customHeight="1" x14ac:dyDescent="0.15">
      <c r="A141" s="166">
        <v>1376</v>
      </c>
      <c r="B141" s="126">
        <v>818</v>
      </c>
      <c r="C141" s="133" t="s">
        <v>478</v>
      </c>
      <c r="D141" s="165" t="str">
        <f t="shared" si="6"/>
        <v>★</v>
      </c>
      <c r="E141" s="2">
        <f t="shared" si="7"/>
        <v>9161</v>
      </c>
      <c r="G141" s="2" t="str">
        <f t="shared" si="8"/>
        <v/>
      </c>
    </row>
    <row r="142" spans="1:7" s="2" customFormat="1" ht="19.5" customHeight="1" x14ac:dyDescent="0.15">
      <c r="A142" s="166">
        <v>1379</v>
      </c>
      <c r="B142" s="126">
        <v>901</v>
      </c>
      <c r="C142" s="133" t="s">
        <v>361</v>
      </c>
      <c r="D142" s="165" t="str">
        <f t="shared" si="6"/>
        <v/>
      </c>
      <c r="E142" s="2">
        <f t="shared" si="7"/>
        <v>10091</v>
      </c>
      <c r="G142" s="2" t="str">
        <f t="shared" si="8"/>
        <v/>
      </c>
    </row>
    <row r="143" spans="1:7" s="2" customFormat="1" ht="19.5" customHeight="1" x14ac:dyDescent="0.15">
      <c r="A143" s="166">
        <v>1380</v>
      </c>
      <c r="B143" s="126">
        <v>901</v>
      </c>
      <c r="C143" s="133" t="s">
        <v>479</v>
      </c>
      <c r="D143" s="173" t="str">
        <f>IF(B128=B129,"★","")</f>
        <v>★</v>
      </c>
      <c r="E143" s="2">
        <f t="shared" si="7"/>
        <v>10091</v>
      </c>
      <c r="G143" s="2" t="str">
        <f t="shared" si="8"/>
        <v/>
      </c>
    </row>
    <row r="144" spans="1:7" s="2" customFormat="1" ht="19.5" customHeight="1" x14ac:dyDescent="0.15">
      <c r="A144" s="166">
        <v>1383</v>
      </c>
      <c r="B144" s="126">
        <v>688</v>
      </c>
      <c r="C144" s="133" t="s">
        <v>362</v>
      </c>
      <c r="D144" s="165" t="str">
        <f t="shared" si="6"/>
        <v/>
      </c>
      <c r="E144" s="2">
        <f t="shared" si="7"/>
        <v>7705</v>
      </c>
      <c r="G144" s="2" t="str">
        <f t="shared" si="8"/>
        <v/>
      </c>
    </row>
    <row r="145" spans="1:7" s="2" customFormat="1" ht="19.5" customHeight="1" x14ac:dyDescent="0.15">
      <c r="A145" s="166">
        <v>1384</v>
      </c>
      <c r="B145" s="126">
        <v>688</v>
      </c>
      <c r="C145" s="133" t="s">
        <v>480</v>
      </c>
      <c r="D145" s="165" t="str">
        <f t="shared" si="6"/>
        <v>★</v>
      </c>
      <c r="E145" s="2">
        <f t="shared" si="7"/>
        <v>7705</v>
      </c>
      <c r="G145" s="2" t="str">
        <f t="shared" si="8"/>
        <v/>
      </c>
    </row>
    <row r="146" spans="1:7" s="2" customFormat="1" ht="19.5" customHeight="1" x14ac:dyDescent="0.15">
      <c r="A146" s="166">
        <v>1387</v>
      </c>
      <c r="B146" s="126">
        <v>770</v>
      </c>
      <c r="C146" s="133" t="s">
        <v>363</v>
      </c>
      <c r="D146" s="165" t="str">
        <f t="shared" si="6"/>
        <v/>
      </c>
      <c r="E146" s="2">
        <f t="shared" si="7"/>
        <v>8624</v>
      </c>
      <c r="G146" s="2" t="str">
        <f t="shared" si="8"/>
        <v/>
      </c>
    </row>
    <row r="147" spans="1:7" s="2" customFormat="1" ht="19.5" customHeight="1" x14ac:dyDescent="0.15">
      <c r="A147" s="166">
        <v>1388</v>
      </c>
      <c r="B147" s="126">
        <v>770</v>
      </c>
      <c r="C147" s="133" t="s">
        <v>481</v>
      </c>
      <c r="D147" s="165" t="str">
        <f t="shared" si="6"/>
        <v>★</v>
      </c>
      <c r="E147" s="2">
        <f t="shared" si="7"/>
        <v>8624</v>
      </c>
      <c r="G147" s="2" t="str">
        <f t="shared" si="8"/>
        <v/>
      </c>
    </row>
    <row r="148" spans="1:7" s="2" customFormat="1" ht="19.5" customHeight="1" x14ac:dyDescent="0.15">
      <c r="A148" s="166">
        <v>1391</v>
      </c>
      <c r="B148" s="126">
        <v>855</v>
      </c>
      <c r="C148" s="133" t="s">
        <v>364</v>
      </c>
      <c r="D148" s="165" t="str">
        <f t="shared" si="6"/>
        <v/>
      </c>
      <c r="E148" s="2">
        <f t="shared" si="7"/>
        <v>9576</v>
      </c>
      <c r="G148" s="2" t="str">
        <f t="shared" si="8"/>
        <v/>
      </c>
    </row>
    <row r="149" spans="1:7" s="2" customFormat="1" ht="19.5" customHeight="1" x14ac:dyDescent="0.15">
      <c r="A149" s="166">
        <v>1392</v>
      </c>
      <c r="B149" s="126">
        <v>855</v>
      </c>
      <c r="C149" s="133" t="s">
        <v>482</v>
      </c>
      <c r="D149" s="165" t="str">
        <f t="shared" si="6"/>
        <v>★</v>
      </c>
      <c r="E149" s="2">
        <f t="shared" si="7"/>
        <v>9576</v>
      </c>
      <c r="G149" s="2" t="str">
        <f t="shared" si="8"/>
        <v/>
      </c>
    </row>
    <row r="150" spans="1:7" s="2" customFormat="1" ht="19.5" customHeight="1" x14ac:dyDescent="0.15">
      <c r="A150" s="166">
        <v>1395</v>
      </c>
      <c r="B150" s="126">
        <v>938</v>
      </c>
      <c r="C150" s="133" t="s">
        <v>365</v>
      </c>
      <c r="D150" s="165" t="str">
        <f t="shared" si="6"/>
        <v/>
      </c>
      <c r="E150" s="2">
        <f t="shared" si="7"/>
        <v>10505</v>
      </c>
      <c r="G150" s="2" t="str">
        <f t="shared" si="8"/>
        <v/>
      </c>
    </row>
    <row r="151" spans="1:7" s="2" customFormat="1" ht="19.5" customHeight="1" x14ac:dyDescent="0.15">
      <c r="A151" s="166">
        <v>1396</v>
      </c>
      <c r="B151" s="126">
        <v>938</v>
      </c>
      <c r="C151" s="133" t="s">
        <v>483</v>
      </c>
      <c r="D151" s="165" t="str">
        <f t="shared" si="6"/>
        <v>★</v>
      </c>
      <c r="E151" s="2">
        <f t="shared" si="7"/>
        <v>10505</v>
      </c>
      <c r="G151" s="2" t="str">
        <f t="shared" si="8"/>
        <v/>
      </c>
    </row>
    <row r="152" spans="1:7" s="2" customFormat="1" ht="19.5" customHeight="1" x14ac:dyDescent="0.15">
      <c r="A152" s="166">
        <v>1399</v>
      </c>
      <c r="B152" s="126">
        <v>816</v>
      </c>
      <c r="C152" s="133" t="s">
        <v>366</v>
      </c>
      <c r="D152" s="165" t="str">
        <f t="shared" si="6"/>
        <v/>
      </c>
      <c r="E152" s="2">
        <f t="shared" si="7"/>
        <v>9139</v>
      </c>
      <c r="G152" s="2" t="str">
        <f t="shared" si="8"/>
        <v/>
      </c>
    </row>
    <row r="153" spans="1:7" s="2" customFormat="1" ht="19.5" customHeight="1" x14ac:dyDescent="0.15">
      <c r="A153" s="166">
        <v>1400</v>
      </c>
      <c r="B153" s="126">
        <v>816</v>
      </c>
      <c r="C153" s="133" t="s">
        <v>484</v>
      </c>
      <c r="D153" s="165" t="str">
        <f t="shared" si="6"/>
        <v>★</v>
      </c>
      <c r="E153" s="2">
        <f t="shared" si="7"/>
        <v>9139</v>
      </c>
      <c r="G153" s="2" t="str">
        <f t="shared" si="8"/>
        <v/>
      </c>
    </row>
    <row r="154" spans="1:7" s="2" customFormat="1" ht="19.5" customHeight="1" x14ac:dyDescent="0.15">
      <c r="A154" s="166">
        <v>1403</v>
      </c>
      <c r="B154" s="126">
        <v>901</v>
      </c>
      <c r="C154" s="133" t="s">
        <v>367</v>
      </c>
      <c r="D154" s="165" t="str">
        <f t="shared" si="6"/>
        <v/>
      </c>
      <c r="E154" s="2">
        <f t="shared" si="7"/>
        <v>10091</v>
      </c>
      <c r="G154" s="2" t="str">
        <f t="shared" si="8"/>
        <v/>
      </c>
    </row>
    <row r="155" spans="1:7" s="2" customFormat="1" ht="19.5" customHeight="1" x14ac:dyDescent="0.15">
      <c r="A155" s="166">
        <v>1404</v>
      </c>
      <c r="B155" s="126">
        <v>901</v>
      </c>
      <c r="C155" s="133" t="s">
        <v>485</v>
      </c>
      <c r="D155" s="165" t="str">
        <f t="shared" si="6"/>
        <v>★</v>
      </c>
      <c r="E155" s="2">
        <f t="shared" si="7"/>
        <v>10091</v>
      </c>
      <c r="G155" s="2" t="str">
        <f t="shared" si="8"/>
        <v/>
      </c>
    </row>
    <row r="156" spans="1:7" s="2" customFormat="1" ht="19.5" customHeight="1" x14ac:dyDescent="0.15">
      <c r="A156" s="166">
        <v>1407</v>
      </c>
      <c r="B156" s="126">
        <v>984</v>
      </c>
      <c r="C156" s="133" t="s">
        <v>368</v>
      </c>
      <c r="D156" s="165" t="str">
        <f t="shared" si="6"/>
        <v/>
      </c>
      <c r="E156" s="2">
        <f t="shared" si="7"/>
        <v>11020</v>
      </c>
      <c r="G156" s="2" t="str">
        <f t="shared" si="8"/>
        <v/>
      </c>
    </row>
    <row r="157" spans="1:7" s="2" customFormat="1" ht="19.5" customHeight="1" x14ac:dyDescent="0.15">
      <c r="A157" s="166">
        <v>1408</v>
      </c>
      <c r="B157" s="126">
        <v>984</v>
      </c>
      <c r="C157" s="133" t="s">
        <v>486</v>
      </c>
      <c r="D157" s="165" t="str">
        <f t="shared" si="6"/>
        <v>★</v>
      </c>
      <c r="E157" s="2">
        <f t="shared" si="7"/>
        <v>11020</v>
      </c>
      <c r="G157" s="2" t="str">
        <f t="shared" si="8"/>
        <v/>
      </c>
    </row>
    <row r="158" spans="1:7" s="2" customFormat="1" ht="19.5" customHeight="1" x14ac:dyDescent="0.15">
      <c r="A158" s="166">
        <v>1411</v>
      </c>
      <c r="B158" s="126">
        <v>921</v>
      </c>
      <c r="C158" s="133" t="s">
        <v>369</v>
      </c>
      <c r="D158" s="165" t="str">
        <f t="shared" si="6"/>
        <v/>
      </c>
      <c r="E158" s="2">
        <f t="shared" si="7"/>
        <v>10315</v>
      </c>
      <c r="G158" s="2" t="str">
        <f t="shared" si="8"/>
        <v/>
      </c>
    </row>
    <row r="159" spans="1:7" s="2" customFormat="1" ht="19.5" customHeight="1" x14ac:dyDescent="0.15">
      <c r="A159" s="166">
        <v>1412</v>
      </c>
      <c r="B159" s="126">
        <v>921</v>
      </c>
      <c r="C159" s="133" t="s">
        <v>487</v>
      </c>
      <c r="D159" s="165" t="str">
        <f t="shared" si="6"/>
        <v>★</v>
      </c>
      <c r="E159" s="2">
        <f t="shared" si="7"/>
        <v>10315</v>
      </c>
      <c r="G159" s="2" t="str">
        <f t="shared" si="8"/>
        <v/>
      </c>
    </row>
    <row r="160" spans="1:7" s="2" customFormat="1" ht="19.5" customHeight="1" x14ac:dyDescent="0.15">
      <c r="A160" s="166">
        <v>1415</v>
      </c>
      <c r="B160" s="126">
        <v>1004</v>
      </c>
      <c r="C160" s="133" t="s">
        <v>370</v>
      </c>
      <c r="D160" s="165" t="str">
        <f t="shared" si="6"/>
        <v/>
      </c>
      <c r="E160" s="2">
        <f t="shared" si="7"/>
        <v>11244</v>
      </c>
      <c r="G160" s="2" t="str">
        <f t="shared" si="8"/>
        <v/>
      </c>
    </row>
    <row r="161" spans="1:7" s="2" customFormat="1" ht="19.5" customHeight="1" x14ac:dyDescent="0.15">
      <c r="A161" s="166">
        <v>1416</v>
      </c>
      <c r="B161" s="126">
        <v>1004</v>
      </c>
      <c r="C161" s="133" t="s">
        <v>488</v>
      </c>
      <c r="D161" s="165" t="str">
        <f t="shared" si="6"/>
        <v>★</v>
      </c>
      <c r="E161" s="2">
        <f t="shared" si="7"/>
        <v>11244</v>
      </c>
      <c r="G161" s="2" t="str">
        <f t="shared" si="8"/>
        <v/>
      </c>
    </row>
    <row r="162" spans="1:7" s="2" customFormat="1" ht="19.5" customHeight="1" x14ac:dyDescent="0.15">
      <c r="A162" s="166">
        <v>1419</v>
      </c>
      <c r="B162" s="126">
        <v>1026</v>
      </c>
      <c r="C162" s="133" t="s">
        <v>371</v>
      </c>
      <c r="D162" s="165" t="str">
        <f t="shared" si="6"/>
        <v/>
      </c>
      <c r="E162" s="2">
        <f t="shared" si="7"/>
        <v>11491</v>
      </c>
      <c r="G162" s="2" t="str">
        <f t="shared" si="8"/>
        <v/>
      </c>
    </row>
    <row r="163" spans="1:7" s="2" customFormat="1" ht="19.5" customHeight="1" thickBot="1" x14ac:dyDescent="0.2">
      <c r="A163" s="167">
        <v>1420</v>
      </c>
      <c r="B163" s="154">
        <v>1026</v>
      </c>
      <c r="C163" s="137" t="s">
        <v>489</v>
      </c>
      <c r="D163" s="165" t="str">
        <f t="shared" si="6"/>
        <v>★</v>
      </c>
      <c r="E163" s="2">
        <f t="shared" si="7"/>
        <v>11491</v>
      </c>
      <c r="G163" s="2" t="str">
        <f t="shared" si="8"/>
        <v/>
      </c>
    </row>
    <row r="164" spans="1:7" s="2" customFormat="1" ht="19.5" customHeight="1" x14ac:dyDescent="0.15">
      <c r="A164" s="175">
        <v>1423</v>
      </c>
      <c r="B164" s="157">
        <v>511</v>
      </c>
      <c r="C164" s="156" t="s">
        <v>372</v>
      </c>
      <c r="D164" s="165" t="str">
        <f t="shared" si="6"/>
        <v/>
      </c>
      <c r="E164" s="2">
        <f t="shared" si="7"/>
        <v>5723</v>
      </c>
      <c r="G164" s="2" t="str">
        <f t="shared" si="8"/>
        <v/>
      </c>
    </row>
    <row r="165" spans="1:7" s="2" customFormat="1" ht="19.5" customHeight="1" x14ac:dyDescent="0.15">
      <c r="A165" s="176">
        <v>1424</v>
      </c>
      <c r="B165" s="134">
        <v>511</v>
      </c>
      <c r="C165" s="132" t="s">
        <v>490</v>
      </c>
      <c r="D165" s="165" t="str">
        <f t="shared" si="6"/>
        <v>★</v>
      </c>
      <c r="E165" s="2">
        <f t="shared" si="7"/>
        <v>5723</v>
      </c>
      <c r="G165" s="2" t="str">
        <f t="shared" si="8"/>
        <v/>
      </c>
    </row>
    <row r="166" spans="1:7" s="2" customFormat="1" ht="19.5" customHeight="1" x14ac:dyDescent="0.15">
      <c r="A166" s="166">
        <v>1427</v>
      </c>
      <c r="B166" s="135">
        <v>670</v>
      </c>
      <c r="C166" s="133" t="s">
        <v>373</v>
      </c>
      <c r="D166" s="165" t="str">
        <f t="shared" si="6"/>
        <v/>
      </c>
      <c r="E166" s="2">
        <f t="shared" si="7"/>
        <v>7504</v>
      </c>
      <c r="G166" s="2" t="str">
        <f t="shared" si="8"/>
        <v/>
      </c>
    </row>
    <row r="167" spans="1:7" s="2" customFormat="1" ht="19.5" customHeight="1" x14ac:dyDescent="0.15">
      <c r="A167" s="166">
        <v>1428</v>
      </c>
      <c r="B167" s="135">
        <v>670</v>
      </c>
      <c r="C167" s="133" t="s">
        <v>491</v>
      </c>
      <c r="D167" s="165" t="str">
        <f t="shared" si="6"/>
        <v>★</v>
      </c>
      <c r="E167" s="2">
        <f t="shared" si="7"/>
        <v>7504</v>
      </c>
      <c r="G167" s="2" t="str">
        <f t="shared" si="8"/>
        <v/>
      </c>
    </row>
    <row r="168" spans="1:7" s="2" customFormat="1" ht="19.5" customHeight="1" x14ac:dyDescent="0.15">
      <c r="A168" s="166">
        <v>1431</v>
      </c>
      <c r="B168" s="135">
        <v>772</v>
      </c>
      <c r="C168" s="133" t="s">
        <v>374</v>
      </c>
      <c r="D168" s="165" t="str">
        <f t="shared" si="6"/>
        <v/>
      </c>
      <c r="E168" s="2">
        <f t="shared" si="7"/>
        <v>8646</v>
      </c>
      <c r="G168" s="2" t="str">
        <f t="shared" si="8"/>
        <v/>
      </c>
    </row>
    <row r="169" spans="1:7" s="2" customFormat="1" ht="19.5" customHeight="1" x14ac:dyDescent="0.15">
      <c r="A169" s="166">
        <v>1432</v>
      </c>
      <c r="B169" s="135">
        <v>772</v>
      </c>
      <c r="C169" s="133" t="s">
        <v>492</v>
      </c>
      <c r="D169" s="165" t="str">
        <f t="shared" si="6"/>
        <v>★</v>
      </c>
      <c r="E169" s="2">
        <f t="shared" si="7"/>
        <v>8646</v>
      </c>
      <c r="G169" s="2" t="str">
        <f t="shared" si="8"/>
        <v/>
      </c>
    </row>
    <row r="170" spans="1:7" s="2" customFormat="1" ht="19.5" customHeight="1" x14ac:dyDescent="0.15">
      <c r="A170" s="177">
        <v>1435</v>
      </c>
      <c r="B170" s="135">
        <v>879</v>
      </c>
      <c r="C170" s="133" t="s">
        <v>375</v>
      </c>
      <c r="D170" s="165" t="str">
        <f t="shared" si="6"/>
        <v/>
      </c>
      <c r="E170" s="2">
        <f t="shared" si="7"/>
        <v>9844</v>
      </c>
      <c r="G170" s="2" t="str">
        <f t="shared" si="8"/>
        <v/>
      </c>
    </row>
    <row r="171" spans="1:7" s="2" customFormat="1" ht="19.5" customHeight="1" x14ac:dyDescent="0.15">
      <c r="A171" s="177">
        <v>1436</v>
      </c>
      <c r="B171" s="135">
        <v>879</v>
      </c>
      <c r="C171" s="133" t="s">
        <v>493</v>
      </c>
      <c r="D171" s="165" t="str">
        <f t="shared" si="6"/>
        <v>★</v>
      </c>
      <c r="E171" s="2">
        <f t="shared" si="7"/>
        <v>9844</v>
      </c>
      <c r="G171" s="2" t="str">
        <f t="shared" si="8"/>
        <v/>
      </c>
    </row>
    <row r="172" spans="1:7" s="2" customFormat="1" ht="19.5" customHeight="1" x14ac:dyDescent="0.15">
      <c r="A172" s="177">
        <v>1439</v>
      </c>
      <c r="B172" s="135">
        <v>982</v>
      </c>
      <c r="C172" s="133" t="s">
        <v>376</v>
      </c>
      <c r="D172" s="165" t="str">
        <f t="shared" si="6"/>
        <v/>
      </c>
      <c r="E172" s="2">
        <f t="shared" si="7"/>
        <v>10998</v>
      </c>
      <c r="G172" s="2" t="str">
        <f t="shared" si="8"/>
        <v/>
      </c>
    </row>
    <row r="173" spans="1:7" s="2" customFormat="1" ht="19.5" customHeight="1" x14ac:dyDescent="0.15">
      <c r="A173" s="177">
        <v>1440</v>
      </c>
      <c r="B173" s="135">
        <v>982</v>
      </c>
      <c r="C173" s="133" t="s">
        <v>494</v>
      </c>
      <c r="D173" s="165" t="str">
        <f t="shared" si="6"/>
        <v>★</v>
      </c>
      <c r="E173" s="2">
        <f t="shared" si="7"/>
        <v>10998</v>
      </c>
      <c r="G173" s="2" t="str">
        <f t="shared" si="8"/>
        <v/>
      </c>
    </row>
    <row r="174" spans="1:7" s="2" customFormat="1" ht="19.5" customHeight="1" x14ac:dyDescent="0.15">
      <c r="A174" s="166">
        <v>1443</v>
      </c>
      <c r="B174" s="135">
        <v>633</v>
      </c>
      <c r="C174" s="133" t="s">
        <v>377</v>
      </c>
      <c r="D174" s="165" t="str">
        <f t="shared" si="6"/>
        <v/>
      </c>
      <c r="E174" s="2">
        <f t="shared" si="7"/>
        <v>7089</v>
      </c>
      <c r="G174" s="2" t="str">
        <f t="shared" si="8"/>
        <v/>
      </c>
    </row>
    <row r="175" spans="1:7" s="2" customFormat="1" ht="19.5" customHeight="1" x14ac:dyDescent="0.15">
      <c r="A175" s="166">
        <v>1444</v>
      </c>
      <c r="B175" s="135">
        <v>633</v>
      </c>
      <c r="C175" s="133" t="s">
        <v>495</v>
      </c>
      <c r="D175" s="165" t="str">
        <f t="shared" si="6"/>
        <v>★</v>
      </c>
      <c r="E175" s="2">
        <f t="shared" si="7"/>
        <v>7089</v>
      </c>
      <c r="G175" s="2" t="str">
        <f t="shared" si="8"/>
        <v/>
      </c>
    </row>
    <row r="176" spans="1:7" s="2" customFormat="1" ht="19.5" customHeight="1" x14ac:dyDescent="0.15">
      <c r="A176" s="166">
        <v>1447</v>
      </c>
      <c r="B176" s="135">
        <v>735</v>
      </c>
      <c r="C176" s="133" t="s">
        <v>378</v>
      </c>
      <c r="D176" s="165" t="str">
        <f t="shared" si="6"/>
        <v/>
      </c>
      <c r="E176" s="2">
        <f t="shared" si="7"/>
        <v>8232</v>
      </c>
      <c r="G176" s="2" t="str">
        <f t="shared" si="8"/>
        <v/>
      </c>
    </row>
    <row r="177" spans="1:7" s="2" customFormat="1" ht="19.5" customHeight="1" x14ac:dyDescent="0.15">
      <c r="A177" s="166">
        <v>1448</v>
      </c>
      <c r="B177" s="135">
        <v>735</v>
      </c>
      <c r="C177" s="133" t="s">
        <v>496</v>
      </c>
      <c r="D177" s="165" t="str">
        <f t="shared" si="6"/>
        <v>★</v>
      </c>
      <c r="E177" s="2">
        <f t="shared" si="7"/>
        <v>8232</v>
      </c>
      <c r="G177" s="2" t="str">
        <f t="shared" si="8"/>
        <v/>
      </c>
    </row>
    <row r="178" spans="1:7" s="2" customFormat="1" ht="19.5" customHeight="1" x14ac:dyDescent="0.15">
      <c r="A178" s="166">
        <v>1451</v>
      </c>
      <c r="B178" s="135">
        <v>842</v>
      </c>
      <c r="C178" s="133" t="s">
        <v>379</v>
      </c>
      <c r="D178" s="165" t="str">
        <f t="shared" si="6"/>
        <v/>
      </c>
      <c r="E178" s="2">
        <f t="shared" si="7"/>
        <v>9430</v>
      </c>
      <c r="G178" s="2" t="str">
        <f t="shared" si="8"/>
        <v/>
      </c>
    </row>
    <row r="179" spans="1:7" s="2" customFormat="1" ht="19.5" customHeight="1" x14ac:dyDescent="0.15">
      <c r="A179" s="166">
        <v>1452</v>
      </c>
      <c r="B179" s="135">
        <v>842</v>
      </c>
      <c r="C179" s="133" t="s">
        <v>497</v>
      </c>
      <c r="D179" s="165" t="str">
        <f t="shared" si="6"/>
        <v>★</v>
      </c>
      <c r="E179" s="2">
        <f t="shared" si="7"/>
        <v>9430</v>
      </c>
      <c r="G179" s="2" t="str">
        <f t="shared" si="8"/>
        <v/>
      </c>
    </row>
    <row r="180" spans="1:7" s="2" customFormat="1" ht="19.5" customHeight="1" x14ac:dyDescent="0.15">
      <c r="A180" s="166">
        <v>1455</v>
      </c>
      <c r="B180" s="135">
        <v>945</v>
      </c>
      <c r="C180" s="133" t="s">
        <v>380</v>
      </c>
      <c r="D180" s="165" t="str">
        <f t="shared" si="6"/>
        <v/>
      </c>
      <c r="E180" s="2">
        <f t="shared" si="7"/>
        <v>10584</v>
      </c>
      <c r="G180" s="2" t="str">
        <f t="shared" si="8"/>
        <v/>
      </c>
    </row>
    <row r="181" spans="1:7" s="2" customFormat="1" ht="19.5" customHeight="1" x14ac:dyDescent="0.15">
      <c r="A181" s="166">
        <v>1456</v>
      </c>
      <c r="B181" s="135">
        <v>945</v>
      </c>
      <c r="C181" s="133" t="s">
        <v>498</v>
      </c>
      <c r="D181" s="165" t="str">
        <f t="shared" si="6"/>
        <v>★</v>
      </c>
      <c r="E181" s="2">
        <f t="shared" si="7"/>
        <v>10584</v>
      </c>
      <c r="G181" s="2" t="str">
        <f t="shared" si="8"/>
        <v/>
      </c>
    </row>
    <row r="182" spans="1:7" s="2" customFormat="1" ht="19.5" customHeight="1" x14ac:dyDescent="0.15">
      <c r="A182" s="166">
        <v>1459</v>
      </c>
      <c r="B182" s="135">
        <v>690</v>
      </c>
      <c r="C182" s="133" t="s">
        <v>381</v>
      </c>
      <c r="D182" s="165" t="str">
        <f t="shared" si="6"/>
        <v/>
      </c>
      <c r="E182" s="2">
        <f t="shared" si="7"/>
        <v>7728</v>
      </c>
      <c r="G182" s="2" t="str">
        <f t="shared" si="8"/>
        <v/>
      </c>
    </row>
    <row r="183" spans="1:7" s="2" customFormat="1" ht="19.5" customHeight="1" x14ac:dyDescent="0.15">
      <c r="A183" s="166">
        <v>1460</v>
      </c>
      <c r="B183" s="135">
        <v>690</v>
      </c>
      <c r="C183" s="133" t="s">
        <v>499</v>
      </c>
      <c r="D183" s="165" t="str">
        <f t="shared" si="6"/>
        <v>★</v>
      </c>
      <c r="E183" s="2">
        <f t="shared" si="7"/>
        <v>7728</v>
      </c>
      <c r="G183" s="2" t="str">
        <f t="shared" si="8"/>
        <v/>
      </c>
    </row>
    <row r="184" spans="1:7" s="2" customFormat="1" ht="19.5" customHeight="1" x14ac:dyDescent="0.15">
      <c r="A184" s="177">
        <v>1463</v>
      </c>
      <c r="B184" s="135">
        <v>796</v>
      </c>
      <c r="C184" s="133" t="s">
        <v>382</v>
      </c>
      <c r="D184" s="165" t="str">
        <f t="shared" si="6"/>
        <v/>
      </c>
      <c r="E184" s="2">
        <f t="shared" si="7"/>
        <v>8915</v>
      </c>
      <c r="G184" s="2" t="str">
        <f t="shared" si="8"/>
        <v/>
      </c>
    </row>
    <row r="185" spans="1:7" s="2" customFormat="1" ht="19.5" customHeight="1" x14ac:dyDescent="0.15">
      <c r="A185" s="177">
        <v>1464</v>
      </c>
      <c r="B185" s="135">
        <v>796</v>
      </c>
      <c r="C185" s="133" t="s">
        <v>500</v>
      </c>
      <c r="D185" s="165" t="str">
        <f t="shared" si="6"/>
        <v>★</v>
      </c>
      <c r="E185" s="2">
        <f t="shared" si="7"/>
        <v>8915</v>
      </c>
      <c r="G185" s="2" t="str">
        <f t="shared" si="8"/>
        <v/>
      </c>
    </row>
    <row r="186" spans="1:7" s="2" customFormat="1" ht="19.5" customHeight="1" x14ac:dyDescent="0.15">
      <c r="A186" s="166">
        <v>1467</v>
      </c>
      <c r="B186" s="135">
        <v>900</v>
      </c>
      <c r="C186" s="133" t="s">
        <v>383</v>
      </c>
      <c r="D186" s="165" t="str">
        <f t="shared" si="6"/>
        <v/>
      </c>
      <c r="E186" s="2">
        <f t="shared" si="7"/>
        <v>10080</v>
      </c>
      <c r="G186" s="2" t="str">
        <f t="shared" si="8"/>
        <v/>
      </c>
    </row>
    <row r="187" spans="1:7" s="2" customFormat="1" ht="19.5" customHeight="1" x14ac:dyDescent="0.15">
      <c r="A187" s="166">
        <v>1468</v>
      </c>
      <c r="B187" s="135">
        <v>900</v>
      </c>
      <c r="C187" s="133" t="s">
        <v>501</v>
      </c>
      <c r="D187" s="165" t="str">
        <f t="shared" si="6"/>
        <v>★</v>
      </c>
      <c r="E187" s="2">
        <f t="shared" si="7"/>
        <v>10080</v>
      </c>
      <c r="G187" s="2" t="str">
        <f t="shared" si="8"/>
        <v/>
      </c>
    </row>
    <row r="188" spans="1:7" s="2" customFormat="1" ht="19.5" customHeight="1" x14ac:dyDescent="0.15">
      <c r="A188" s="166">
        <v>1471</v>
      </c>
      <c r="B188" s="135">
        <v>775</v>
      </c>
      <c r="C188" s="133" t="s">
        <v>384</v>
      </c>
      <c r="D188" s="165" t="str">
        <f t="shared" si="6"/>
        <v/>
      </c>
      <c r="E188" s="2">
        <f t="shared" si="7"/>
        <v>8680</v>
      </c>
      <c r="G188" s="2" t="str">
        <f t="shared" si="8"/>
        <v/>
      </c>
    </row>
    <row r="189" spans="1:7" s="2" customFormat="1" ht="19.5" customHeight="1" x14ac:dyDescent="0.15">
      <c r="A189" s="166">
        <v>1472</v>
      </c>
      <c r="B189" s="135">
        <v>775</v>
      </c>
      <c r="C189" s="133" t="s">
        <v>502</v>
      </c>
      <c r="D189" s="165" t="str">
        <f t="shared" si="6"/>
        <v>★</v>
      </c>
      <c r="E189" s="2">
        <f t="shared" si="7"/>
        <v>8680</v>
      </c>
      <c r="G189" s="2" t="str">
        <f t="shared" si="8"/>
        <v/>
      </c>
    </row>
    <row r="190" spans="1:7" s="2" customFormat="1" ht="19.5" customHeight="1" x14ac:dyDescent="0.15">
      <c r="A190" s="166">
        <v>1475</v>
      </c>
      <c r="B190" s="135">
        <v>879</v>
      </c>
      <c r="C190" s="133" t="s">
        <v>385</v>
      </c>
      <c r="D190" s="165" t="str">
        <f t="shared" si="6"/>
        <v/>
      </c>
      <c r="E190" s="2">
        <f t="shared" si="7"/>
        <v>9844</v>
      </c>
      <c r="G190" s="2" t="str">
        <f t="shared" si="8"/>
        <v/>
      </c>
    </row>
    <row r="191" spans="1:7" s="2" customFormat="1" ht="19.5" customHeight="1" x14ac:dyDescent="0.15">
      <c r="A191" s="166">
        <v>1476</v>
      </c>
      <c r="B191" s="135">
        <v>879</v>
      </c>
      <c r="C191" s="133" t="s">
        <v>503</v>
      </c>
      <c r="D191" s="165" t="str">
        <f t="shared" si="6"/>
        <v>★</v>
      </c>
      <c r="E191" s="2">
        <f t="shared" si="7"/>
        <v>9844</v>
      </c>
      <c r="G191" s="2" t="str">
        <f t="shared" si="8"/>
        <v/>
      </c>
    </row>
    <row r="192" spans="1:7" s="2" customFormat="1" ht="19.5" customHeight="1" x14ac:dyDescent="0.15">
      <c r="A192" s="166">
        <v>1479</v>
      </c>
      <c r="B192" s="135">
        <v>858</v>
      </c>
      <c r="C192" s="133" t="s">
        <v>386</v>
      </c>
      <c r="D192" s="165" t="str">
        <f t="shared" si="6"/>
        <v/>
      </c>
      <c r="E192" s="2">
        <f t="shared" si="7"/>
        <v>9609</v>
      </c>
      <c r="G192" s="2" t="str">
        <f t="shared" si="8"/>
        <v/>
      </c>
    </row>
    <row r="193" spans="1:7" s="2" customFormat="1" ht="19.5" customHeight="1" thickBot="1" x14ac:dyDescent="0.2">
      <c r="A193" s="167">
        <v>1480</v>
      </c>
      <c r="B193" s="136">
        <v>858</v>
      </c>
      <c r="C193" s="137" t="s">
        <v>504</v>
      </c>
      <c r="D193" s="165" t="str">
        <f t="shared" si="6"/>
        <v>★</v>
      </c>
      <c r="E193" s="2">
        <f t="shared" si="7"/>
        <v>9609</v>
      </c>
      <c r="G193" s="2" t="str">
        <f t="shared" si="8"/>
        <v/>
      </c>
    </row>
    <row r="194" spans="1:7" s="2" customFormat="1" ht="19.5" customHeight="1" x14ac:dyDescent="0.15">
      <c r="A194" s="168">
        <v>1483</v>
      </c>
      <c r="B194" s="129">
        <v>1090</v>
      </c>
      <c r="C194" s="132" t="s">
        <v>345</v>
      </c>
      <c r="D194" s="165" t="str">
        <f t="shared" si="6"/>
        <v/>
      </c>
      <c r="E194" s="2">
        <f t="shared" si="7"/>
        <v>12208</v>
      </c>
      <c r="G194" s="2" t="str">
        <f t="shared" si="8"/>
        <v/>
      </c>
    </row>
    <row r="195" spans="1:7" s="2" customFormat="1" ht="19.5" customHeight="1" x14ac:dyDescent="0.15">
      <c r="A195" s="187">
        <v>1484</v>
      </c>
      <c r="B195" s="188">
        <v>1090</v>
      </c>
      <c r="C195" s="189" t="s">
        <v>617</v>
      </c>
      <c r="D195" s="190" t="str">
        <f t="shared" si="6"/>
        <v>★</v>
      </c>
      <c r="E195" s="2">
        <f t="shared" si="7"/>
        <v>12208</v>
      </c>
      <c r="G195" s="2" t="str">
        <f t="shared" si="8"/>
        <v/>
      </c>
    </row>
    <row r="196" spans="1:7" s="2" customFormat="1" ht="19.5" customHeight="1" x14ac:dyDescent="0.15">
      <c r="A196" s="166">
        <v>1487</v>
      </c>
      <c r="B196" s="126">
        <v>627</v>
      </c>
      <c r="C196" s="133" t="s">
        <v>387</v>
      </c>
      <c r="D196" s="165" t="str">
        <f>IF(B194=B196,"★","")</f>
        <v/>
      </c>
      <c r="E196" s="2">
        <f t="shared" si="7"/>
        <v>7022</v>
      </c>
      <c r="G196" s="2" t="str">
        <f t="shared" si="8"/>
        <v/>
      </c>
    </row>
    <row r="197" spans="1:7" s="2" customFormat="1" ht="19.5" customHeight="1" x14ac:dyDescent="0.15">
      <c r="A197" s="166">
        <v>1488</v>
      </c>
      <c r="B197" s="138">
        <v>627</v>
      </c>
      <c r="C197" s="133" t="s">
        <v>505</v>
      </c>
      <c r="D197" s="165" t="str">
        <f t="shared" si="6"/>
        <v>★</v>
      </c>
      <c r="E197" s="2">
        <f t="shared" si="7"/>
        <v>7022</v>
      </c>
      <c r="G197" s="2" t="str">
        <f t="shared" si="8"/>
        <v/>
      </c>
    </row>
    <row r="198" spans="1:7" s="2" customFormat="1" ht="19.5" customHeight="1" x14ac:dyDescent="0.15">
      <c r="A198" s="166">
        <v>1491</v>
      </c>
      <c r="B198" s="138">
        <v>817</v>
      </c>
      <c r="C198" s="133" t="s">
        <v>388</v>
      </c>
      <c r="D198" s="165" t="str">
        <f t="shared" si="6"/>
        <v/>
      </c>
      <c r="E198" s="2">
        <f t="shared" si="7"/>
        <v>9150</v>
      </c>
      <c r="G198" s="2" t="str">
        <f t="shared" si="8"/>
        <v/>
      </c>
    </row>
    <row r="199" spans="1:7" s="2" customFormat="1" ht="19.5" customHeight="1" x14ac:dyDescent="0.15">
      <c r="A199" s="166">
        <v>1492</v>
      </c>
      <c r="B199" s="138">
        <v>817</v>
      </c>
      <c r="C199" s="133" t="s">
        <v>506</v>
      </c>
      <c r="D199" s="165" t="str">
        <f t="shared" si="6"/>
        <v>★</v>
      </c>
      <c r="E199" s="2">
        <f t="shared" si="7"/>
        <v>9150</v>
      </c>
      <c r="G199" s="2" t="str">
        <f t="shared" si="8"/>
        <v/>
      </c>
    </row>
    <row r="200" spans="1:7" s="2" customFormat="1" ht="19.5" customHeight="1" x14ac:dyDescent="0.15">
      <c r="A200" s="166">
        <v>1495</v>
      </c>
      <c r="B200" s="126">
        <v>940</v>
      </c>
      <c r="C200" s="133" t="s">
        <v>389</v>
      </c>
      <c r="D200" s="165" t="str">
        <f t="shared" si="6"/>
        <v/>
      </c>
      <c r="E200" s="2">
        <f t="shared" si="7"/>
        <v>10528</v>
      </c>
      <c r="G200" s="2" t="str">
        <f t="shared" si="8"/>
        <v/>
      </c>
    </row>
    <row r="201" spans="1:7" s="2" customFormat="1" ht="19.5" customHeight="1" x14ac:dyDescent="0.15">
      <c r="A201" s="166">
        <v>1496</v>
      </c>
      <c r="B201" s="126">
        <v>940</v>
      </c>
      <c r="C201" s="133" t="s">
        <v>507</v>
      </c>
      <c r="D201" s="165" t="str">
        <f t="shared" ref="D201:D264" si="9">IF(B200=B201,"★","")</f>
        <v>★</v>
      </c>
      <c r="E201" s="2">
        <f t="shared" ref="E201:E264" si="10">ROUNDDOWN(B201*11.2,0)</f>
        <v>10528</v>
      </c>
      <c r="G201" s="2" t="str">
        <f t="shared" ref="G201:G264" si="11">IF(C201="*０．５*","★","")</f>
        <v/>
      </c>
    </row>
    <row r="202" spans="1:7" s="2" customFormat="1" ht="19.5" customHeight="1" x14ac:dyDescent="0.15">
      <c r="A202" s="166">
        <v>1499</v>
      </c>
      <c r="B202" s="126">
        <v>1067</v>
      </c>
      <c r="C202" s="133" t="s">
        <v>390</v>
      </c>
      <c r="D202" s="165" t="str">
        <f t="shared" si="9"/>
        <v/>
      </c>
      <c r="E202" s="2">
        <f t="shared" si="10"/>
        <v>11950</v>
      </c>
      <c r="G202" s="2" t="str">
        <f t="shared" si="11"/>
        <v/>
      </c>
    </row>
    <row r="203" spans="1:7" s="2" customFormat="1" ht="19.5" customHeight="1" x14ac:dyDescent="0.15">
      <c r="A203" s="166">
        <v>1500</v>
      </c>
      <c r="B203" s="126">
        <v>1067</v>
      </c>
      <c r="C203" s="133" t="s">
        <v>508</v>
      </c>
      <c r="D203" s="165" t="str">
        <f t="shared" si="9"/>
        <v>★</v>
      </c>
      <c r="E203" s="2">
        <f t="shared" si="10"/>
        <v>11950</v>
      </c>
      <c r="G203" s="2" t="str">
        <f t="shared" si="11"/>
        <v/>
      </c>
    </row>
    <row r="204" spans="1:7" s="2" customFormat="1" ht="19.5" customHeight="1" x14ac:dyDescent="0.15">
      <c r="A204" s="166">
        <v>1503</v>
      </c>
      <c r="B204" s="126">
        <v>1192</v>
      </c>
      <c r="C204" s="133" t="s">
        <v>391</v>
      </c>
      <c r="D204" s="165" t="str">
        <f t="shared" si="9"/>
        <v/>
      </c>
      <c r="E204" s="2">
        <f t="shared" si="10"/>
        <v>13350</v>
      </c>
      <c r="G204" s="2" t="str">
        <f t="shared" si="11"/>
        <v/>
      </c>
    </row>
    <row r="205" spans="1:7" s="2" customFormat="1" ht="19.5" customHeight="1" x14ac:dyDescent="0.15">
      <c r="A205" s="176">
        <v>1504</v>
      </c>
      <c r="B205" s="129">
        <v>1192</v>
      </c>
      <c r="C205" s="132" t="s">
        <v>509</v>
      </c>
      <c r="D205" s="165" t="str">
        <f t="shared" si="9"/>
        <v>★</v>
      </c>
      <c r="E205" s="2">
        <f t="shared" si="10"/>
        <v>13350</v>
      </c>
      <c r="G205" s="2" t="str">
        <f t="shared" si="11"/>
        <v/>
      </c>
    </row>
    <row r="206" spans="1:7" s="2" customFormat="1" ht="19.5" customHeight="1" x14ac:dyDescent="0.15">
      <c r="A206" s="176">
        <v>1507</v>
      </c>
      <c r="B206" s="129">
        <v>780</v>
      </c>
      <c r="C206" s="132" t="s">
        <v>392</v>
      </c>
      <c r="D206" s="165" t="str">
        <f t="shared" si="9"/>
        <v/>
      </c>
      <c r="E206" s="2">
        <f t="shared" si="10"/>
        <v>8736</v>
      </c>
      <c r="G206" s="2" t="str">
        <f t="shared" si="11"/>
        <v/>
      </c>
    </row>
    <row r="207" spans="1:7" s="2" customFormat="1" ht="19.5" customHeight="1" x14ac:dyDescent="0.15">
      <c r="A207" s="166">
        <v>1508</v>
      </c>
      <c r="B207" s="126">
        <v>780</v>
      </c>
      <c r="C207" s="132" t="s">
        <v>510</v>
      </c>
      <c r="D207" s="165" t="str">
        <f t="shared" si="9"/>
        <v>★</v>
      </c>
      <c r="E207" s="2">
        <f t="shared" si="10"/>
        <v>8736</v>
      </c>
      <c r="G207" s="2" t="str">
        <f t="shared" si="11"/>
        <v/>
      </c>
    </row>
    <row r="208" spans="1:7" s="2" customFormat="1" ht="19.5" customHeight="1" x14ac:dyDescent="0.15">
      <c r="A208" s="166">
        <v>1511</v>
      </c>
      <c r="B208" s="126">
        <v>903</v>
      </c>
      <c r="C208" s="132" t="s">
        <v>393</v>
      </c>
      <c r="D208" s="165" t="str">
        <f t="shared" si="9"/>
        <v/>
      </c>
      <c r="E208" s="2">
        <f t="shared" si="10"/>
        <v>10113</v>
      </c>
      <c r="G208" s="2" t="str">
        <f t="shared" si="11"/>
        <v/>
      </c>
    </row>
    <row r="209" spans="1:7" s="2" customFormat="1" ht="19.5" customHeight="1" x14ac:dyDescent="0.15">
      <c r="A209" s="166">
        <v>1512</v>
      </c>
      <c r="B209" s="126">
        <v>903</v>
      </c>
      <c r="C209" s="132" t="s">
        <v>511</v>
      </c>
      <c r="D209" s="165" t="str">
        <f t="shared" si="9"/>
        <v>★</v>
      </c>
      <c r="E209" s="2">
        <f t="shared" si="10"/>
        <v>10113</v>
      </c>
      <c r="G209" s="2" t="str">
        <f t="shared" si="11"/>
        <v/>
      </c>
    </row>
    <row r="210" spans="1:7" s="2" customFormat="1" ht="19.5" customHeight="1" x14ac:dyDescent="0.15">
      <c r="A210" s="166">
        <v>1515</v>
      </c>
      <c r="B210" s="126">
        <v>1030</v>
      </c>
      <c r="C210" s="132" t="s">
        <v>394</v>
      </c>
      <c r="D210" s="165" t="str">
        <f t="shared" si="9"/>
        <v/>
      </c>
      <c r="E210" s="2">
        <f t="shared" si="10"/>
        <v>11536</v>
      </c>
      <c r="G210" s="2" t="str">
        <f t="shared" si="11"/>
        <v/>
      </c>
    </row>
    <row r="211" spans="1:7" s="2" customFormat="1" ht="19.5" customHeight="1" x14ac:dyDescent="0.15">
      <c r="A211" s="166">
        <v>1516</v>
      </c>
      <c r="B211" s="126">
        <v>1030</v>
      </c>
      <c r="C211" s="132" t="s">
        <v>512</v>
      </c>
      <c r="D211" s="165" t="str">
        <f t="shared" si="9"/>
        <v>★</v>
      </c>
      <c r="E211" s="2">
        <f t="shared" si="10"/>
        <v>11536</v>
      </c>
      <c r="G211" s="2" t="str">
        <f t="shared" si="11"/>
        <v/>
      </c>
    </row>
    <row r="212" spans="1:7" s="2" customFormat="1" ht="19.5" customHeight="1" x14ac:dyDescent="0.15">
      <c r="A212" s="166">
        <v>1519</v>
      </c>
      <c r="B212" s="126">
        <v>1155</v>
      </c>
      <c r="C212" s="132" t="s">
        <v>395</v>
      </c>
      <c r="D212" s="165" t="str">
        <f t="shared" si="9"/>
        <v/>
      </c>
      <c r="E212" s="2">
        <f t="shared" si="10"/>
        <v>12936</v>
      </c>
      <c r="G212" s="2" t="str">
        <f t="shared" si="11"/>
        <v/>
      </c>
    </row>
    <row r="213" spans="1:7" s="2" customFormat="1" ht="19.5" customHeight="1" x14ac:dyDescent="0.15">
      <c r="A213" s="166">
        <v>1520</v>
      </c>
      <c r="B213" s="126">
        <v>1155</v>
      </c>
      <c r="C213" s="132" t="s">
        <v>513</v>
      </c>
      <c r="D213" s="165" t="str">
        <f t="shared" si="9"/>
        <v>★</v>
      </c>
      <c r="E213" s="2">
        <f t="shared" si="10"/>
        <v>12936</v>
      </c>
      <c r="G213" s="2" t="str">
        <f t="shared" si="11"/>
        <v/>
      </c>
    </row>
    <row r="214" spans="1:7" s="2" customFormat="1" ht="19.5" customHeight="1" x14ac:dyDescent="0.15">
      <c r="A214" s="166">
        <v>1523</v>
      </c>
      <c r="B214" s="126">
        <v>857</v>
      </c>
      <c r="C214" s="132" t="s">
        <v>396</v>
      </c>
      <c r="D214" s="165" t="str">
        <f t="shared" si="9"/>
        <v/>
      </c>
      <c r="E214" s="2">
        <f t="shared" si="10"/>
        <v>9598</v>
      </c>
      <c r="G214" s="2" t="str">
        <f t="shared" si="11"/>
        <v/>
      </c>
    </row>
    <row r="215" spans="1:7" s="2" customFormat="1" ht="19.5" customHeight="1" x14ac:dyDescent="0.15">
      <c r="A215" s="166">
        <v>1524</v>
      </c>
      <c r="B215" s="126">
        <v>857</v>
      </c>
      <c r="C215" s="132" t="s">
        <v>514</v>
      </c>
      <c r="D215" s="165" t="str">
        <f t="shared" si="9"/>
        <v>★</v>
      </c>
      <c r="E215" s="2">
        <f t="shared" si="10"/>
        <v>9598</v>
      </c>
      <c r="G215" s="2" t="str">
        <f t="shared" si="11"/>
        <v/>
      </c>
    </row>
    <row r="216" spans="1:7" s="2" customFormat="1" ht="19.5" customHeight="1" x14ac:dyDescent="0.15">
      <c r="A216" s="166">
        <v>1527</v>
      </c>
      <c r="B216" s="126">
        <v>985</v>
      </c>
      <c r="C216" s="132" t="s">
        <v>397</v>
      </c>
      <c r="D216" s="165" t="str">
        <f t="shared" si="9"/>
        <v/>
      </c>
      <c r="E216" s="2">
        <f t="shared" si="10"/>
        <v>11032</v>
      </c>
      <c r="G216" s="2" t="str">
        <f t="shared" si="11"/>
        <v/>
      </c>
    </row>
    <row r="217" spans="1:7" s="2" customFormat="1" ht="19.5" customHeight="1" x14ac:dyDescent="0.15">
      <c r="A217" s="166">
        <v>1528</v>
      </c>
      <c r="B217" s="126">
        <v>985</v>
      </c>
      <c r="C217" s="132" t="s">
        <v>515</v>
      </c>
      <c r="D217" s="165" t="str">
        <f t="shared" si="9"/>
        <v>★</v>
      </c>
      <c r="E217" s="2">
        <f t="shared" si="10"/>
        <v>11032</v>
      </c>
      <c r="G217" s="2" t="str">
        <f t="shared" si="11"/>
        <v/>
      </c>
    </row>
    <row r="218" spans="1:7" s="2" customFormat="1" ht="19.5" customHeight="1" x14ac:dyDescent="0.15">
      <c r="A218" s="166">
        <v>1531</v>
      </c>
      <c r="B218" s="126">
        <v>1109</v>
      </c>
      <c r="C218" s="132" t="s">
        <v>398</v>
      </c>
      <c r="D218" s="165" t="str">
        <f t="shared" si="9"/>
        <v/>
      </c>
      <c r="E218" s="2">
        <f t="shared" si="10"/>
        <v>12420</v>
      </c>
      <c r="G218" s="2" t="str">
        <f t="shared" si="11"/>
        <v/>
      </c>
    </row>
    <row r="219" spans="1:7" s="2" customFormat="1" ht="19.5" customHeight="1" x14ac:dyDescent="0.15">
      <c r="A219" s="166">
        <v>1532</v>
      </c>
      <c r="B219" s="126">
        <v>1109</v>
      </c>
      <c r="C219" s="132" t="s">
        <v>516</v>
      </c>
      <c r="D219" s="165" t="str">
        <f t="shared" si="9"/>
        <v>★</v>
      </c>
      <c r="E219" s="2">
        <f t="shared" si="10"/>
        <v>12420</v>
      </c>
      <c r="G219" s="2" t="str">
        <f t="shared" si="11"/>
        <v/>
      </c>
    </row>
    <row r="220" spans="1:7" s="2" customFormat="1" ht="19.5" customHeight="1" x14ac:dyDescent="0.15">
      <c r="A220" s="166">
        <v>1535</v>
      </c>
      <c r="B220" s="126">
        <v>964</v>
      </c>
      <c r="C220" s="132" t="s">
        <v>399</v>
      </c>
      <c r="D220" s="165" t="str">
        <f t="shared" si="9"/>
        <v/>
      </c>
      <c r="E220" s="2">
        <f t="shared" si="10"/>
        <v>10796</v>
      </c>
      <c r="G220" s="2" t="str">
        <f t="shared" si="11"/>
        <v/>
      </c>
    </row>
    <row r="221" spans="1:7" s="2" customFormat="1" ht="19.5" customHeight="1" x14ac:dyDescent="0.15">
      <c r="A221" s="166">
        <v>1536</v>
      </c>
      <c r="B221" s="126">
        <v>964</v>
      </c>
      <c r="C221" s="132" t="s">
        <v>517</v>
      </c>
      <c r="D221" s="165" t="str">
        <f t="shared" si="9"/>
        <v>★</v>
      </c>
      <c r="E221" s="2">
        <f t="shared" si="10"/>
        <v>10796</v>
      </c>
      <c r="G221" s="2" t="str">
        <f t="shared" si="11"/>
        <v/>
      </c>
    </row>
    <row r="222" spans="1:7" s="2" customFormat="1" ht="19.5" customHeight="1" x14ac:dyDescent="0.15">
      <c r="A222" s="166">
        <v>1539</v>
      </c>
      <c r="B222" s="126">
        <v>1088</v>
      </c>
      <c r="C222" s="132" t="s">
        <v>400</v>
      </c>
      <c r="D222" s="165" t="str">
        <f t="shared" si="9"/>
        <v/>
      </c>
      <c r="E222" s="2">
        <f t="shared" si="10"/>
        <v>12185</v>
      </c>
      <c r="G222" s="2" t="str">
        <f t="shared" si="11"/>
        <v/>
      </c>
    </row>
    <row r="223" spans="1:7" s="2" customFormat="1" ht="19.5" customHeight="1" x14ac:dyDescent="0.15">
      <c r="A223" s="166">
        <v>1540</v>
      </c>
      <c r="B223" s="126">
        <v>1088</v>
      </c>
      <c r="C223" s="132" t="s">
        <v>518</v>
      </c>
      <c r="D223" s="165" t="str">
        <f t="shared" si="9"/>
        <v>★</v>
      </c>
      <c r="E223" s="2">
        <f t="shared" si="10"/>
        <v>12185</v>
      </c>
      <c r="G223" s="2" t="str">
        <f t="shared" si="11"/>
        <v/>
      </c>
    </row>
    <row r="224" spans="1:7" s="2" customFormat="1" ht="19.5" customHeight="1" x14ac:dyDescent="0.15">
      <c r="A224" s="166">
        <v>1543</v>
      </c>
      <c r="B224" s="126">
        <v>1068</v>
      </c>
      <c r="C224" s="132" t="s">
        <v>401</v>
      </c>
      <c r="D224" s="165" t="str">
        <f t="shared" si="9"/>
        <v/>
      </c>
      <c r="E224" s="2">
        <f t="shared" si="10"/>
        <v>11961</v>
      </c>
      <c r="G224" s="2" t="str">
        <f t="shared" si="11"/>
        <v/>
      </c>
    </row>
    <row r="225" spans="1:7" s="2" customFormat="1" ht="19.5" customHeight="1" thickBot="1" x14ac:dyDescent="0.2">
      <c r="A225" s="167">
        <v>1544</v>
      </c>
      <c r="B225" s="154">
        <v>1068</v>
      </c>
      <c r="C225" s="137" t="s">
        <v>519</v>
      </c>
      <c r="D225" s="165" t="str">
        <f t="shared" si="9"/>
        <v>★</v>
      </c>
      <c r="E225" s="2">
        <f t="shared" si="10"/>
        <v>11961</v>
      </c>
      <c r="G225" s="2" t="str">
        <f t="shared" si="11"/>
        <v/>
      </c>
    </row>
    <row r="226" spans="1:7" s="2" customFormat="1" ht="19.5" customHeight="1" x14ac:dyDescent="0.15">
      <c r="A226" s="168">
        <v>1827</v>
      </c>
      <c r="B226" s="129">
        <v>83</v>
      </c>
      <c r="C226" s="132" t="s">
        <v>167</v>
      </c>
      <c r="D226" s="165" t="str">
        <f t="shared" si="9"/>
        <v/>
      </c>
      <c r="E226" s="2">
        <f t="shared" si="10"/>
        <v>929</v>
      </c>
      <c r="G226" s="2" t="str">
        <f t="shared" si="11"/>
        <v/>
      </c>
    </row>
    <row r="227" spans="1:7" s="2" customFormat="1" ht="19.5" customHeight="1" x14ac:dyDescent="0.15">
      <c r="A227" s="166">
        <v>1828</v>
      </c>
      <c r="B227" s="126">
        <v>83</v>
      </c>
      <c r="C227" s="132" t="s">
        <v>520</v>
      </c>
      <c r="D227" s="165" t="str">
        <f t="shared" si="9"/>
        <v>★</v>
      </c>
      <c r="E227" s="2">
        <f t="shared" si="10"/>
        <v>929</v>
      </c>
      <c r="G227" s="2" t="str">
        <f t="shared" si="11"/>
        <v/>
      </c>
    </row>
    <row r="228" spans="1:7" s="2" customFormat="1" ht="19.5" customHeight="1" x14ac:dyDescent="0.15">
      <c r="A228" s="166">
        <v>1831</v>
      </c>
      <c r="B228" s="126">
        <v>166</v>
      </c>
      <c r="C228" s="132" t="s">
        <v>168</v>
      </c>
      <c r="D228" s="165" t="str">
        <f t="shared" si="9"/>
        <v/>
      </c>
      <c r="E228" s="2">
        <f t="shared" si="10"/>
        <v>1859</v>
      </c>
      <c r="G228" s="2" t="str">
        <f t="shared" si="11"/>
        <v/>
      </c>
    </row>
    <row r="229" spans="1:7" s="2" customFormat="1" ht="19.5" customHeight="1" x14ac:dyDescent="0.15">
      <c r="A229" s="166">
        <v>1832</v>
      </c>
      <c r="B229" s="126">
        <v>166</v>
      </c>
      <c r="C229" s="132" t="s">
        <v>521</v>
      </c>
      <c r="D229" s="165" t="str">
        <f t="shared" si="9"/>
        <v>★</v>
      </c>
      <c r="E229" s="2">
        <f t="shared" si="10"/>
        <v>1859</v>
      </c>
      <c r="G229" s="2" t="str">
        <f t="shared" si="11"/>
        <v/>
      </c>
    </row>
    <row r="230" spans="1:7" s="2" customFormat="1" ht="19.5" customHeight="1" x14ac:dyDescent="0.15">
      <c r="A230" s="166">
        <v>1835</v>
      </c>
      <c r="B230" s="126">
        <v>249</v>
      </c>
      <c r="C230" s="132" t="s">
        <v>169</v>
      </c>
      <c r="D230" s="165" t="str">
        <f t="shared" si="9"/>
        <v/>
      </c>
      <c r="E230" s="2">
        <f t="shared" si="10"/>
        <v>2788</v>
      </c>
      <c r="G230" s="2" t="str">
        <f t="shared" si="11"/>
        <v/>
      </c>
    </row>
    <row r="231" spans="1:7" s="2" customFormat="1" ht="19.5" customHeight="1" x14ac:dyDescent="0.15">
      <c r="A231" s="166">
        <v>1836</v>
      </c>
      <c r="B231" s="126">
        <v>249</v>
      </c>
      <c r="C231" s="132" t="s">
        <v>522</v>
      </c>
      <c r="D231" s="165" t="str">
        <f t="shared" si="9"/>
        <v>★</v>
      </c>
      <c r="E231" s="2">
        <f t="shared" si="10"/>
        <v>2788</v>
      </c>
      <c r="G231" s="2" t="str">
        <f t="shared" si="11"/>
        <v/>
      </c>
    </row>
    <row r="232" spans="1:7" s="2" customFormat="1" ht="19.5" customHeight="1" x14ac:dyDescent="0.15">
      <c r="A232" s="166">
        <v>1839</v>
      </c>
      <c r="B232" s="126">
        <v>332</v>
      </c>
      <c r="C232" s="132" t="s">
        <v>170</v>
      </c>
      <c r="D232" s="165" t="str">
        <f t="shared" si="9"/>
        <v/>
      </c>
      <c r="E232" s="2">
        <f t="shared" si="10"/>
        <v>3718</v>
      </c>
      <c r="G232" s="2" t="str">
        <f t="shared" si="11"/>
        <v/>
      </c>
    </row>
    <row r="233" spans="1:7" s="2" customFormat="1" ht="19.5" customHeight="1" x14ac:dyDescent="0.15">
      <c r="A233" s="166">
        <v>1840</v>
      </c>
      <c r="B233" s="126">
        <v>332</v>
      </c>
      <c r="C233" s="132" t="s">
        <v>523</v>
      </c>
      <c r="D233" s="165" t="str">
        <f t="shared" si="9"/>
        <v>★</v>
      </c>
      <c r="E233" s="2">
        <f t="shared" si="10"/>
        <v>3718</v>
      </c>
      <c r="G233" s="2" t="str">
        <f t="shared" si="11"/>
        <v/>
      </c>
    </row>
    <row r="234" spans="1:7" s="2" customFormat="1" ht="19.5" customHeight="1" x14ac:dyDescent="0.15">
      <c r="A234" s="166">
        <v>1843</v>
      </c>
      <c r="B234" s="126">
        <v>415</v>
      </c>
      <c r="C234" s="132" t="s">
        <v>171</v>
      </c>
      <c r="D234" s="165" t="str">
        <f t="shared" si="9"/>
        <v/>
      </c>
      <c r="E234" s="2">
        <f t="shared" si="10"/>
        <v>4648</v>
      </c>
      <c r="G234" s="2" t="str">
        <f t="shared" si="11"/>
        <v/>
      </c>
    </row>
    <row r="235" spans="1:7" s="2" customFormat="1" ht="19.5" customHeight="1" x14ac:dyDescent="0.15">
      <c r="A235" s="166">
        <v>1844</v>
      </c>
      <c r="B235" s="126">
        <v>415</v>
      </c>
      <c r="C235" s="132" t="s">
        <v>524</v>
      </c>
      <c r="D235" s="165" t="str">
        <f t="shared" si="9"/>
        <v>★</v>
      </c>
      <c r="E235" s="2">
        <f t="shared" si="10"/>
        <v>4648</v>
      </c>
      <c r="G235" s="2" t="str">
        <f t="shared" si="11"/>
        <v/>
      </c>
    </row>
    <row r="236" spans="1:7" s="2" customFormat="1" ht="19.5" customHeight="1" x14ac:dyDescent="0.15">
      <c r="A236" s="166">
        <v>1847</v>
      </c>
      <c r="B236" s="126">
        <v>498</v>
      </c>
      <c r="C236" s="132" t="s">
        <v>172</v>
      </c>
      <c r="D236" s="165" t="str">
        <f t="shared" si="9"/>
        <v/>
      </c>
      <c r="E236" s="2">
        <f t="shared" si="10"/>
        <v>5577</v>
      </c>
      <c r="G236" s="2" t="str">
        <f t="shared" si="11"/>
        <v/>
      </c>
    </row>
    <row r="237" spans="1:7" s="2" customFormat="1" ht="19.5" customHeight="1" x14ac:dyDescent="0.15">
      <c r="A237" s="166">
        <v>1848</v>
      </c>
      <c r="B237" s="126">
        <v>498</v>
      </c>
      <c r="C237" s="132" t="s">
        <v>525</v>
      </c>
      <c r="D237" s="165" t="str">
        <f t="shared" si="9"/>
        <v>★</v>
      </c>
      <c r="E237" s="2">
        <f t="shared" si="10"/>
        <v>5577</v>
      </c>
      <c r="G237" s="2" t="str">
        <f t="shared" si="11"/>
        <v/>
      </c>
    </row>
    <row r="238" spans="1:7" s="2" customFormat="1" ht="19.5" customHeight="1" x14ac:dyDescent="0.15">
      <c r="A238" s="166">
        <v>1851</v>
      </c>
      <c r="B238" s="126">
        <v>581</v>
      </c>
      <c r="C238" s="132" t="s">
        <v>173</v>
      </c>
      <c r="D238" s="165" t="str">
        <f t="shared" si="9"/>
        <v/>
      </c>
      <c r="E238" s="2">
        <f t="shared" si="10"/>
        <v>6507</v>
      </c>
      <c r="G238" s="2" t="str">
        <f t="shared" si="11"/>
        <v/>
      </c>
    </row>
    <row r="239" spans="1:7" s="2" customFormat="1" ht="19.5" customHeight="1" x14ac:dyDescent="0.15">
      <c r="A239" s="166">
        <v>1852</v>
      </c>
      <c r="B239" s="126">
        <v>581</v>
      </c>
      <c r="C239" s="132" t="s">
        <v>526</v>
      </c>
      <c r="D239" s="165" t="str">
        <f t="shared" si="9"/>
        <v>★</v>
      </c>
      <c r="E239" s="2">
        <f t="shared" si="10"/>
        <v>6507</v>
      </c>
      <c r="G239" s="2" t="str">
        <f t="shared" si="11"/>
        <v/>
      </c>
    </row>
    <row r="240" spans="1:7" s="2" customFormat="1" ht="19.5" customHeight="1" x14ac:dyDescent="0.15">
      <c r="A240" s="166">
        <v>1855</v>
      </c>
      <c r="B240" s="126">
        <v>664</v>
      </c>
      <c r="C240" s="132" t="s">
        <v>174</v>
      </c>
      <c r="D240" s="165" t="str">
        <f t="shared" si="9"/>
        <v/>
      </c>
      <c r="E240" s="2">
        <f t="shared" si="10"/>
        <v>7436</v>
      </c>
      <c r="G240" s="2" t="str">
        <f t="shared" si="11"/>
        <v/>
      </c>
    </row>
    <row r="241" spans="1:7" s="2" customFormat="1" ht="19.5" customHeight="1" x14ac:dyDescent="0.15">
      <c r="A241" s="166">
        <v>1856</v>
      </c>
      <c r="B241" s="126">
        <v>664</v>
      </c>
      <c r="C241" s="132" t="s">
        <v>527</v>
      </c>
      <c r="D241" s="165" t="str">
        <f t="shared" si="9"/>
        <v>★</v>
      </c>
      <c r="E241" s="2">
        <f t="shared" si="10"/>
        <v>7436</v>
      </c>
      <c r="G241" s="2" t="str">
        <f t="shared" si="11"/>
        <v/>
      </c>
    </row>
    <row r="242" spans="1:7" s="2" customFormat="1" ht="19.5" customHeight="1" x14ac:dyDescent="0.15">
      <c r="A242" s="166">
        <v>1859</v>
      </c>
      <c r="B242" s="126">
        <v>747</v>
      </c>
      <c r="C242" s="132" t="s">
        <v>175</v>
      </c>
      <c r="D242" s="165" t="str">
        <f t="shared" si="9"/>
        <v/>
      </c>
      <c r="E242" s="2">
        <f t="shared" si="10"/>
        <v>8366</v>
      </c>
      <c r="G242" s="2" t="str">
        <f t="shared" si="11"/>
        <v/>
      </c>
    </row>
    <row r="243" spans="1:7" s="2" customFormat="1" ht="19.5" customHeight="1" x14ac:dyDescent="0.15">
      <c r="A243" s="166">
        <v>1860</v>
      </c>
      <c r="B243" s="126">
        <v>747</v>
      </c>
      <c r="C243" s="132" t="s">
        <v>528</v>
      </c>
      <c r="D243" s="165" t="str">
        <f t="shared" si="9"/>
        <v>★</v>
      </c>
      <c r="E243" s="2">
        <f t="shared" si="10"/>
        <v>8366</v>
      </c>
      <c r="G243" s="2" t="str">
        <f t="shared" si="11"/>
        <v/>
      </c>
    </row>
    <row r="244" spans="1:7" s="2" customFormat="1" ht="19.5" customHeight="1" x14ac:dyDescent="0.15">
      <c r="A244" s="166">
        <v>1863</v>
      </c>
      <c r="B244" s="126">
        <v>830</v>
      </c>
      <c r="C244" s="132" t="s">
        <v>176</v>
      </c>
      <c r="D244" s="165" t="str">
        <f t="shared" si="9"/>
        <v/>
      </c>
      <c r="E244" s="2">
        <f t="shared" si="10"/>
        <v>9296</v>
      </c>
      <c r="G244" s="2" t="str">
        <f t="shared" si="11"/>
        <v/>
      </c>
    </row>
    <row r="245" spans="1:7" s="2" customFormat="1" ht="19.5" customHeight="1" x14ac:dyDescent="0.15">
      <c r="A245" s="166">
        <v>1864</v>
      </c>
      <c r="B245" s="126">
        <v>830</v>
      </c>
      <c r="C245" s="133" t="s">
        <v>529</v>
      </c>
      <c r="D245" s="165" t="str">
        <f t="shared" si="9"/>
        <v>★</v>
      </c>
      <c r="E245" s="2">
        <f t="shared" si="10"/>
        <v>9296</v>
      </c>
      <c r="G245" s="2" t="str">
        <f t="shared" si="11"/>
        <v/>
      </c>
    </row>
    <row r="246" spans="1:7" s="2" customFormat="1" ht="19.5" customHeight="1" x14ac:dyDescent="0.15">
      <c r="A246" s="166">
        <v>1867</v>
      </c>
      <c r="B246" s="126">
        <v>913</v>
      </c>
      <c r="C246" s="133" t="s">
        <v>177</v>
      </c>
      <c r="D246" s="165" t="str">
        <f t="shared" si="9"/>
        <v/>
      </c>
      <c r="E246" s="2">
        <f t="shared" si="10"/>
        <v>10225</v>
      </c>
      <c r="G246" s="2" t="str">
        <f t="shared" si="11"/>
        <v/>
      </c>
    </row>
    <row r="247" spans="1:7" s="2" customFormat="1" ht="19.5" customHeight="1" x14ac:dyDescent="0.15">
      <c r="A247" s="166">
        <v>1868</v>
      </c>
      <c r="B247" s="126">
        <v>913</v>
      </c>
      <c r="C247" s="133" t="s">
        <v>530</v>
      </c>
      <c r="D247" s="165" t="str">
        <f t="shared" si="9"/>
        <v>★</v>
      </c>
      <c r="E247" s="2">
        <f t="shared" si="10"/>
        <v>10225</v>
      </c>
      <c r="G247" s="2" t="str">
        <f t="shared" si="11"/>
        <v/>
      </c>
    </row>
    <row r="248" spans="1:7" s="2" customFormat="1" ht="19.5" customHeight="1" x14ac:dyDescent="0.15">
      <c r="A248" s="166">
        <v>1871</v>
      </c>
      <c r="B248" s="126">
        <v>996</v>
      </c>
      <c r="C248" s="133" t="s">
        <v>178</v>
      </c>
      <c r="D248" s="165" t="str">
        <f t="shared" si="9"/>
        <v/>
      </c>
      <c r="E248" s="2">
        <f t="shared" si="10"/>
        <v>11155</v>
      </c>
      <c r="G248" s="2" t="str">
        <f t="shared" si="11"/>
        <v/>
      </c>
    </row>
    <row r="249" spans="1:7" s="2" customFormat="1" ht="19.5" customHeight="1" x14ac:dyDescent="0.15">
      <c r="A249" s="166">
        <v>1872</v>
      </c>
      <c r="B249" s="126">
        <v>996</v>
      </c>
      <c r="C249" s="133" t="s">
        <v>531</v>
      </c>
      <c r="D249" s="165" t="str">
        <f t="shared" si="9"/>
        <v>★</v>
      </c>
      <c r="E249" s="2">
        <f t="shared" si="10"/>
        <v>11155</v>
      </c>
      <c r="G249" s="2" t="str">
        <f t="shared" si="11"/>
        <v/>
      </c>
    </row>
    <row r="250" spans="1:7" s="2" customFormat="1" ht="19.5" customHeight="1" x14ac:dyDescent="0.15">
      <c r="A250" s="166">
        <v>1875</v>
      </c>
      <c r="B250" s="126">
        <v>1079</v>
      </c>
      <c r="C250" s="133" t="s">
        <v>179</v>
      </c>
      <c r="D250" s="165" t="str">
        <f t="shared" si="9"/>
        <v/>
      </c>
      <c r="E250" s="2">
        <f t="shared" si="10"/>
        <v>12084</v>
      </c>
      <c r="G250" s="2" t="str">
        <f t="shared" si="11"/>
        <v/>
      </c>
    </row>
    <row r="251" spans="1:7" s="2" customFormat="1" ht="19.5" customHeight="1" x14ac:dyDescent="0.15">
      <c r="A251" s="166">
        <v>1876</v>
      </c>
      <c r="B251" s="126">
        <v>1079</v>
      </c>
      <c r="C251" s="133" t="s">
        <v>532</v>
      </c>
      <c r="D251" s="165" t="str">
        <f t="shared" si="9"/>
        <v>★</v>
      </c>
      <c r="E251" s="2">
        <f t="shared" si="10"/>
        <v>12084</v>
      </c>
      <c r="G251" s="2" t="str">
        <f t="shared" si="11"/>
        <v/>
      </c>
    </row>
    <row r="252" spans="1:7" s="2" customFormat="1" ht="19.5" customHeight="1" x14ac:dyDescent="0.15">
      <c r="A252" s="166">
        <v>1879</v>
      </c>
      <c r="B252" s="126">
        <v>1162</v>
      </c>
      <c r="C252" s="133" t="s">
        <v>180</v>
      </c>
      <c r="D252" s="165" t="str">
        <f t="shared" si="9"/>
        <v/>
      </c>
      <c r="E252" s="2">
        <f t="shared" si="10"/>
        <v>13014</v>
      </c>
      <c r="G252" s="2" t="str">
        <f t="shared" si="11"/>
        <v/>
      </c>
    </row>
    <row r="253" spans="1:7" s="2" customFormat="1" ht="19.5" customHeight="1" x14ac:dyDescent="0.15">
      <c r="A253" s="166">
        <v>1880</v>
      </c>
      <c r="B253" s="126">
        <v>1162</v>
      </c>
      <c r="C253" s="133" t="s">
        <v>533</v>
      </c>
      <c r="D253" s="165" t="str">
        <f t="shared" si="9"/>
        <v>★</v>
      </c>
      <c r="E253" s="2">
        <f t="shared" si="10"/>
        <v>13014</v>
      </c>
      <c r="G253" s="2" t="str">
        <f t="shared" si="11"/>
        <v/>
      </c>
    </row>
    <row r="254" spans="1:7" s="2" customFormat="1" ht="19.5" customHeight="1" x14ac:dyDescent="0.15">
      <c r="A254" s="166">
        <v>1883</v>
      </c>
      <c r="B254" s="126">
        <v>1245</v>
      </c>
      <c r="C254" s="133" t="s">
        <v>181</v>
      </c>
      <c r="D254" s="165" t="str">
        <f t="shared" si="9"/>
        <v/>
      </c>
      <c r="E254" s="2">
        <f t="shared" si="10"/>
        <v>13944</v>
      </c>
      <c r="G254" s="2" t="str">
        <f t="shared" si="11"/>
        <v/>
      </c>
    </row>
    <row r="255" spans="1:7" s="2" customFormat="1" ht="19.5" customHeight="1" x14ac:dyDescent="0.15">
      <c r="A255" s="166">
        <v>1884</v>
      </c>
      <c r="B255" s="126">
        <v>1245</v>
      </c>
      <c r="C255" s="133" t="s">
        <v>534</v>
      </c>
      <c r="D255" s="165" t="str">
        <f t="shared" si="9"/>
        <v>★</v>
      </c>
      <c r="E255" s="2">
        <f t="shared" si="10"/>
        <v>13944</v>
      </c>
      <c r="G255" s="2" t="str">
        <f t="shared" si="11"/>
        <v/>
      </c>
    </row>
    <row r="256" spans="1:7" s="2" customFormat="1" ht="19.5" customHeight="1" x14ac:dyDescent="0.15">
      <c r="A256" s="166">
        <v>1887</v>
      </c>
      <c r="B256" s="126">
        <v>1328</v>
      </c>
      <c r="C256" s="133" t="s">
        <v>182</v>
      </c>
      <c r="D256" s="165" t="str">
        <f t="shared" si="9"/>
        <v/>
      </c>
      <c r="E256" s="2">
        <f t="shared" si="10"/>
        <v>14873</v>
      </c>
      <c r="G256" s="2" t="str">
        <f t="shared" si="11"/>
        <v/>
      </c>
    </row>
    <row r="257" spans="1:7" s="2" customFormat="1" ht="19.5" customHeight="1" x14ac:dyDescent="0.15">
      <c r="A257" s="166">
        <v>1888</v>
      </c>
      <c r="B257" s="126">
        <v>1328</v>
      </c>
      <c r="C257" s="133" t="s">
        <v>535</v>
      </c>
      <c r="D257" s="165" t="str">
        <f t="shared" si="9"/>
        <v>★</v>
      </c>
      <c r="E257" s="2">
        <f t="shared" si="10"/>
        <v>14873</v>
      </c>
      <c r="G257" s="2" t="str">
        <f t="shared" si="11"/>
        <v/>
      </c>
    </row>
    <row r="258" spans="1:7" s="2" customFormat="1" ht="19.5" customHeight="1" x14ac:dyDescent="0.15">
      <c r="A258" s="168">
        <v>1891</v>
      </c>
      <c r="B258" s="129">
        <v>1411</v>
      </c>
      <c r="C258" s="132" t="s">
        <v>183</v>
      </c>
      <c r="D258" s="165" t="str">
        <f t="shared" si="9"/>
        <v/>
      </c>
      <c r="E258" s="2">
        <f t="shared" si="10"/>
        <v>15803</v>
      </c>
      <c r="G258" s="2" t="str">
        <f t="shared" si="11"/>
        <v/>
      </c>
    </row>
    <row r="259" spans="1:7" s="2" customFormat="1" ht="19.5" customHeight="1" x14ac:dyDescent="0.15">
      <c r="A259" s="166">
        <v>1892</v>
      </c>
      <c r="B259" s="126">
        <v>1411</v>
      </c>
      <c r="C259" s="132" t="s">
        <v>536</v>
      </c>
      <c r="D259" s="165" t="str">
        <f t="shared" si="9"/>
        <v>★</v>
      </c>
      <c r="E259" s="2">
        <f t="shared" si="10"/>
        <v>15803</v>
      </c>
      <c r="G259" s="2" t="str">
        <f t="shared" si="11"/>
        <v/>
      </c>
    </row>
    <row r="260" spans="1:7" s="2" customFormat="1" ht="19.5" customHeight="1" x14ac:dyDescent="0.15">
      <c r="A260" s="166">
        <v>1895</v>
      </c>
      <c r="B260" s="126">
        <v>1494</v>
      </c>
      <c r="C260" s="132" t="s">
        <v>184</v>
      </c>
      <c r="D260" s="165" t="str">
        <f t="shared" si="9"/>
        <v/>
      </c>
      <c r="E260" s="2">
        <f t="shared" si="10"/>
        <v>16732</v>
      </c>
      <c r="G260" s="2" t="str">
        <f t="shared" si="11"/>
        <v/>
      </c>
    </row>
    <row r="261" spans="1:7" s="2" customFormat="1" ht="19.5" customHeight="1" x14ac:dyDescent="0.15">
      <c r="A261" s="166">
        <v>1896</v>
      </c>
      <c r="B261" s="126">
        <v>1494</v>
      </c>
      <c r="C261" s="132" t="s">
        <v>537</v>
      </c>
      <c r="D261" s="165" t="str">
        <f t="shared" si="9"/>
        <v>★</v>
      </c>
      <c r="E261" s="2">
        <f t="shared" si="10"/>
        <v>16732</v>
      </c>
      <c r="G261" s="2" t="str">
        <f t="shared" si="11"/>
        <v/>
      </c>
    </row>
    <row r="262" spans="1:7" s="2" customFormat="1" ht="19.5" customHeight="1" x14ac:dyDescent="0.15">
      <c r="A262" s="166">
        <v>1899</v>
      </c>
      <c r="B262" s="126">
        <v>1577</v>
      </c>
      <c r="C262" s="132" t="s">
        <v>185</v>
      </c>
      <c r="D262" s="165" t="str">
        <f t="shared" si="9"/>
        <v/>
      </c>
      <c r="E262" s="2">
        <f t="shared" si="10"/>
        <v>17662</v>
      </c>
      <c r="G262" s="2" t="str">
        <f t="shared" si="11"/>
        <v/>
      </c>
    </row>
    <row r="263" spans="1:7" s="2" customFormat="1" ht="19.5" customHeight="1" x14ac:dyDescent="0.15">
      <c r="A263" s="166">
        <v>1900</v>
      </c>
      <c r="B263" s="126">
        <v>1577</v>
      </c>
      <c r="C263" s="132" t="s">
        <v>538</v>
      </c>
      <c r="D263" s="165" t="str">
        <f t="shared" si="9"/>
        <v>★</v>
      </c>
      <c r="E263" s="2">
        <f t="shared" si="10"/>
        <v>17662</v>
      </c>
      <c r="G263" s="2" t="str">
        <f t="shared" si="11"/>
        <v/>
      </c>
    </row>
    <row r="264" spans="1:7" s="2" customFormat="1" ht="19.5" customHeight="1" x14ac:dyDescent="0.15">
      <c r="A264" s="166">
        <v>1903</v>
      </c>
      <c r="B264" s="126">
        <v>1660</v>
      </c>
      <c r="C264" s="132" t="s">
        <v>186</v>
      </c>
      <c r="D264" s="165" t="str">
        <f t="shared" si="9"/>
        <v/>
      </c>
      <c r="E264" s="2">
        <f t="shared" si="10"/>
        <v>18592</v>
      </c>
      <c r="G264" s="2" t="str">
        <f t="shared" si="11"/>
        <v/>
      </c>
    </row>
    <row r="265" spans="1:7" s="2" customFormat="1" ht="19.5" customHeight="1" x14ac:dyDescent="0.15">
      <c r="A265" s="166">
        <v>1904</v>
      </c>
      <c r="B265" s="126">
        <v>1660</v>
      </c>
      <c r="C265" s="132" t="s">
        <v>539</v>
      </c>
      <c r="D265" s="165" t="str">
        <f t="shared" ref="D265:D328" si="12">IF(B264=B265,"★","")</f>
        <v>★</v>
      </c>
      <c r="E265" s="2">
        <f t="shared" ref="E265:E328" si="13">ROUNDDOWN(B265*11.2,0)</f>
        <v>18592</v>
      </c>
      <c r="G265" s="2" t="str">
        <f t="shared" ref="G265:G328" si="14">IF(C265="*０．５*","★","")</f>
        <v/>
      </c>
    </row>
    <row r="266" spans="1:7" s="2" customFormat="1" ht="19.5" customHeight="1" x14ac:dyDescent="0.15">
      <c r="A266" s="166">
        <v>1907</v>
      </c>
      <c r="B266" s="126">
        <v>1743</v>
      </c>
      <c r="C266" s="132" t="s">
        <v>187</v>
      </c>
      <c r="D266" s="165" t="str">
        <f t="shared" si="12"/>
        <v/>
      </c>
      <c r="E266" s="2">
        <f t="shared" si="13"/>
        <v>19521</v>
      </c>
      <c r="G266" s="2" t="str">
        <f t="shared" si="14"/>
        <v/>
      </c>
    </row>
    <row r="267" spans="1:7" s="2" customFormat="1" ht="19.5" customHeight="1" thickBot="1" x14ac:dyDescent="0.2">
      <c r="A267" s="167">
        <v>1908</v>
      </c>
      <c r="B267" s="154">
        <v>1743</v>
      </c>
      <c r="C267" s="137" t="s">
        <v>540</v>
      </c>
      <c r="D267" s="165" t="str">
        <f t="shared" si="12"/>
        <v>★</v>
      </c>
      <c r="E267" s="2">
        <f t="shared" si="13"/>
        <v>19521</v>
      </c>
      <c r="G267" s="2" t="str">
        <f t="shared" si="14"/>
        <v/>
      </c>
    </row>
    <row r="268" spans="1:7" s="2" customFormat="1" ht="19.5" customHeight="1" x14ac:dyDescent="0.15">
      <c r="A268" s="168">
        <v>1911</v>
      </c>
      <c r="B268" s="134">
        <v>104</v>
      </c>
      <c r="C268" s="132" t="s">
        <v>188</v>
      </c>
      <c r="D268" s="165" t="str">
        <f t="shared" si="12"/>
        <v/>
      </c>
      <c r="E268" s="2">
        <f t="shared" si="13"/>
        <v>1164</v>
      </c>
      <c r="G268" s="2" t="str">
        <f t="shared" si="14"/>
        <v/>
      </c>
    </row>
    <row r="269" spans="1:7" s="2" customFormat="1" ht="19.5" customHeight="1" x14ac:dyDescent="0.15">
      <c r="A269" s="166">
        <v>1912</v>
      </c>
      <c r="B269" s="135">
        <v>104</v>
      </c>
      <c r="C269" s="132" t="s">
        <v>541</v>
      </c>
      <c r="D269" s="165" t="str">
        <f t="shared" si="12"/>
        <v>★</v>
      </c>
      <c r="E269" s="2">
        <f t="shared" si="13"/>
        <v>1164</v>
      </c>
      <c r="G269" s="2" t="str">
        <f t="shared" si="14"/>
        <v/>
      </c>
    </row>
    <row r="270" spans="1:7" s="2" customFormat="1" ht="19.5" customHeight="1" x14ac:dyDescent="0.15">
      <c r="A270" s="166">
        <v>1915</v>
      </c>
      <c r="B270" s="135">
        <v>208</v>
      </c>
      <c r="C270" s="132" t="s">
        <v>189</v>
      </c>
      <c r="D270" s="165" t="str">
        <f t="shared" si="12"/>
        <v/>
      </c>
      <c r="E270" s="2">
        <f t="shared" si="13"/>
        <v>2329</v>
      </c>
      <c r="G270" s="2" t="str">
        <f t="shared" si="14"/>
        <v/>
      </c>
    </row>
    <row r="271" spans="1:7" s="2" customFormat="1" ht="19.5" customHeight="1" x14ac:dyDescent="0.15">
      <c r="A271" s="166">
        <v>1916</v>
      </c>
      <c r="B271" s="135">
        <v>208</v>
      </c>
      <c r="C271" s="132" t="s">
        <v>542</v>
      </c>
      <c r="D271" s="165" t="str">
        <f t="shared" si="12"/>
        <v>★</v>
      </c>
      <c r="E271" s="2">
        <f t="shared" si="13"/>
        <v>2329</v>
      </c>
      <c r="G271" s="2" t="str">
        <f t="shared" si="14"/>
        <v/>
      </c>
    </row>
    <row r="272" spans="1:7" s="2" customFormat="1" ht="19.5" customHeight="1" x14ac:dyDescent="0.15">
      <c r="A272" s="166">
        <v>1919</v>
      </c>
      <c r="B272" s="135">
        <v>311</v>
      </c>
      <c r="C272" s="132" t="s">
        <v>190</v>
      </c>
      <c r="D272" s="165" t="str">
        <f t="shared" si="12"/>
        <v/>
      </c>
      <c r="E272" s="2">
        <f t="shared" si="13"/>
        <v>3483</v>
      </c>
      <c r="G272" s="2" t="str">
        <f t="shared" si="14"/>
        <v/>
      </c>
    </row>
    <row r="273" spans="1:7" s="2" customFormat="1" ht="19.5" customHeight="1" x14ac:dyDescent="0.15">
      <c r="A273" s="166">
        <v>1920</v>
      </c>
      <c r="B273" s="135">
        <v>311</v>
      </c>
      <c r="C273" s="133" t="s">
        <v>543</v>
      </c>
      <c r="D273" s="165" t="str">
        <f t="shared" si="12"/>
        <v>★</v>
      </c>
      <c r="E273" s="2">
        <f t="shared" si="13"/>
        <v>3483</v>
      </c>
      <c r="G273" s="2" t="str">
        <f t="shared" si="14"/>
        <v/>
      </c>
    </row>
    <row r="274" spans="1:7" s="2" customFormat="1" ht="19.5" customHeight="1" x14ac:dyDescent="0.15">
      <c r="A274" s="177">
        <v>1923</v>
      </c>
      <c r="B274" s="135">
        <v>415</v>
      </c>
      <c r="C274" s="133" t="s">
        <v>191</v>
      </c>
      <c r="D274" s="165" t="str">
        <f t="shared" si="12"/>
        <v/>
      </c>
      <c r="E274" s="2">
        <f t="shared" si="13"/>
        <v>4648</v>
      </c>
      <c r="G274" s="2" t="str">
        <f t="shared" si="14"/>
        <v/>
      </c>
    </row>
    <row r="275" spans="1:7" s="2" customFormat="1" ht="19.5" customHeight="1" x14ac:dyDescent="0.15">
      <c r="A275" s="177">
        <v>1924</v>
      </c>
      <c r="B275" s="135">
        <v>415</v>
      </c>
      <c r="C275" s="133" t="s">
        <v>544</v>
      </c>
      <c r="D275" s="165" t="str">
        <f t="shared" si="12"/>
        <v>★</v>
      </c>
      <c r="E275" s="2">
        <f t="shared" si="13"/>
        <v>4648</v>
      </c>
      <c r="G275" s="2" t="str">
        <f t="shared" si="14"/>
        <v/>
      </c>
    </row>
    <row r="276" spans="1:7" s="2" customFormat="1" ht="19.5" customHeight="1" x14ac:dyDescent="0.15">
      <c r="A276" s="177">
        <v>1927</v>
      </c>
      <c r="B276" s="135">
        <v>519</v>
      </c>
      <c r="C276" s="133" t="s">
        <v>192</v>
      </c>
      <c r="D276" s="165" t="str">
        <f t="shared" si="12"/>
        <v/>
      </c>
      <c r="E276" s="2">
        <f t="shared" si="13"/>
        <v>5812</v>
      </c>
      <c r="G276" s="2" t="str">
        <f t="shared" si="14"/>
        <v/>
      </c>
    </row>
    <row r="277" spans="1:7" s="2" customFormat="1" ht="19.5" customHeight="1" thickBot="1" x14ac:dyDescent="0.2">
      <c r="A277" s="178">
        <v>1928</v>
      </c>
      <c r="B277" s="136">
        <v>519</v>
      </c>
      <c r="C277" s="137" t="s">
        <v>545</v>
      </c>
      <c r="D277" s="165" t="str">
        <f t="shared" si="12"/>
        <v>★</v>
      </c>
      <c r="E277" s="2">
        <f t="shared" si="13"/>
        <v>5812</v>
      </c>
      <c r="G277" s="2" t="str">
        <f t="shared" si="14"/>
        <v/>
      </c>
    </row>
    <row r="278" spans="1:7" s="2" customFormat="1" ht="19.5" customHeight="1" x14ac:dyDescent="0.15">
      <c r="A278" s="168">
        <v>1931</v>
      </c>
      <c r="B278" s="134">
        <v>104</v>
      </c>
      <c r="C278" s="132" t="s">
        <v>193</v>
      </c>
      <c r="D278" s="165" t="str">
        <f t="shared" si="12"/>
        <v/>
      </c>
      <c r="E278" s="2">
        <f t="shared" si="13"/>
        <v>1164</v>
      </c>
      <c r="G278" s="2" t="str">
        <f t="shared" si="14"/>
        <v/>
      </c>
    </row>
    <row r="279" spans="1:7" s="2" customFormat="1" ht="19.5" customHeight="1" x14ac:dyDescent="0.15">
      <c r="A279" s="166">
        <v>1932</v>
      </c>
      <c r="B279" s="135">
        <v>104</v>
      </c>
      <c r="C279" s="132" t="s">
        <v>546</v>
      </c>
      <c r="D279" s="165" t="str">
        <f t="shared" si="12"/>
        <v>★</v>
      </c>
      <c r="E279" s="2">
        <f t="shared" si="13"/>
        <v>1164</v>
      </c>
      <c r="G279" s="2" t="str">
        <f t="shared" si="14"/>
        <v/>
      </c>
    </row>
    <row r="280" spans="1:7" s="2" customFormat="1" ht="19.5" customHeight="1" x14ac:dyDescent="0.15">
      <c r="A280" s="166">
        <v>1935</v>
      </c>
      <c r="B280" s="135">
        <v>208</v>
      </c>
      <c r="C280" s="132" t="s">
        <v>194</v>
      </c>
      <c r="D280" s="165" t="str">
        <f t="shared" si="12"/>
        <v/>
      </c>
      <c r="E280" s="2">
        <f t="shared" si="13"/>
        <v>2329</v>
      </c>
      <c r="G280" s="2" t="str">
        <f t="shared" si="14"/>
        <v/>
      </c>
    </row>
    <row r="281" spans="1:7" s="2" customFormat="1" ht="19.5" customHeight="1" x14ac:dyDescent="0.15">
      <c r="A281" s="166">
        <v>1936</v>
      </c>
      <c r="B281" s="135">
        <v>208</v>
      </c>
      <c r="C281" s="132" t="s">
        <v>547</v>
      </c>
      <c r="D281" s="165" t="str">
        <f t="shared" si="12"/>
        <v>★</v>
      </c>
      <c r="E281" s="2">
        <f t="shared" si="13"/>
        <v>2329</v>
      </c>
      <c r="G281" s="2" t="str">
        <f t="shared" si="14"/>
        <v/>
      </c>
    </row>
    <row r="282" spans="1:7" s="2" customFormat="1" ht="19.5" customHeight="1" x14ac:dyDescent="0.15">
      <c r="A282" s="166">
        <v>1939</v>
      </c>
      <c r="B282" s="135">
        <v>311</v>
      </c>
      <c r="C282" s="132" t="s">
        <v>195</v>
      </c>
      <c r="D282" s="165" t="str">
        <f t="shared" si="12"/>
        <v/>
      </c>
      <c r="E282" s="2">
        <f t="shared" si="13"/>
        <v>3483</v>
      </c>
      <c r="G282" s="2" t="str">
        <f t="shared" si="14"/>
        <v/>
      </c>
    </row>
    <row r="283" spans="1:7" s="2" customFormat="1" ht="19.5" customHeight="1" x14ac:dyDescent="0.15">
      <c r="A283" s="166">
        <v>1940</v>
      </c>
      <c r="B283" s="135">
        <v>311</v>
      </c>
      <c r="C283" s="132" t="s">
        <v>548</v>
      </c>
      <c r="D283" s="165" t="str">
        <f t="shared" si="12"/>
        <v>★</v>
      </c>
      <c r="E283" s="2">
        <f t="shared" si="13"/>
        <v>3483</v>
      </c>
      <c r="G283" s="2" t="str">
        <f t="shared" si="14"/>
        <v/>
      </c>
    </row>
    <row r="284" spans="1:7" s="2" customFormat="1" ht="19.5" customHeight="1" x14ac:dyDescent="0.15">
      <c r="A284" s="166">
        <v>1943</v>
      </c>
      <c r="B284" s="135">
        <v>415</v>
      </c>
      <c r="C284" s="132" t="s">
        <v>196</v>
      </c>
      <c r="D284" s="165" t="str">
        <f t="shared" si="12"/>
        <v/>
      </c>
      <c r="E284" s="2">
        <f t="shared" si="13"/>
        <v>4648</v>
      </c>
      <c r="G284" s="2" t="str">
        <f t="shared" si="14"/>
        <v/>
      </c>
    </row>
    <row r="285" spans="1:7" s="2" customFormat="1" ht="19.5" customHeight="1" x14ac:dyDescent="0.15">
      <c r="A285" s="166">
        <v>1944</v>
      </c>
      <c r="B285" s="135">
        <v>415</v>
      </c>
      <c r="C285" s="132" t="s">
        <v>549</v>
      </c>
      <c r="D285" s="165" t="str">
        <f t="shared" si="12"/>
        <v>★</v>
      </c>
      <c r="E285" s="2">
        <f t="shared" si="13"/>
        <v>4648</v>
      </c>
      <c r="G285" s="2" t="str">
        <f t="shared" si="14"/>
        <v/>
      </c>
    </row>
    <row r="286" spans="1:7" s="2" customFormat="1" ht="19.5" customHeight="1" x14ac:dyDescent="0.15">
      <c r="A286" s="166">
        <v>1947</v>
      </c>
      <c r="B286" s="135">
        <v>519</v>
      </c>
      <c r="C286" s="132" t="s">
        <v>197</v>
      </c>
      <c r="D286" s="165" t="str">
        <f t="shared" si="12"/>
        <v/>
      </c>
      <c r="E286" s="2">
        <f t="shared" si="13"/>
        <v>5812</v>
      </c>
      <c r="G286" s="2" t="str">
        <f t="shared" si="14"/>
        <v/>
      </c>
    </row>
    <row r="287" spans="1:7" s="2" customFormat="1" ht="19.5" customHeight="1" x14ac:dyDescent="0.15">
      <c r="A287" s="166">
        <v>1948</v>
      </c>
      <c r="B287" s="135">
        <v>519</v>
      </c>
      <c r="C287" s="132" t="s">
        <v>550</v>
      </c>
      <c r="D287" s="165" t="str">
        <f t="shared" si="12"/>
        <v>★</v>
      </c>
      <c r="E287" s="2">
        <f t="shared" si="13"/>
        <v>5812</v>
      </c>
      <c r="G287" s="2" t="str">
        <f t="shared" si="14"/>
        <v/>
      </c>
    </row>
    <row r="288" spans="1:7" s="2" customFormat="1" ht="19.5" customHeight="1" x14ac:dyDescent="0.15">
      <c r="A288" s="166">
        <v>1951</v>
      </c>
      <c r="B288" s="126">
        <v>623</v>
      </c>
      <c r="C288" s="132" t="s">
        <v>198</v>
      </c>
      <c r="D288" s="165" t="str">
        <f t="shared" si="12"/>
        <v/>
      </c>
      <c r="E288" s="2">
        <f t="shared" si="13"/>
        <v>6977</v>
      </c>
      <c r="G288" s="2" t="str">
        <f t="shared" si="14"/>
        <v/>
      </c>
    </row>
    <row r="289" spans="1:7" s="2" customFormat="1" ht="19.5" customHeight="1" x14ac:dyDescent="0.15">
      <c r="A289" s="166">
        <v>1952</v>
      </c>
      <c r="B289" s="126">
        <v>623</v>
      </c>
      <c r="C289" s="132" t="s">
        <v>551</v>
      </c>
      <c r="D289" s="165" t="str">
        <f t="shared" si="12"/>
        <v>★</v>
      </c>
      <c r="E289" s="2">
        <f t="shared" si="13"/>
        <v>6977</v>
      </c>
      <c r="G289" s="2" t="str">
        <f t="shared" si="14"/>
        <v/>
      </c>
    </row>
    <row r="290" spans="1:7" s="2" customFormat="1" ht="19.5" customHeight="1" x14ac:dyDescent="0.15">
      <c r="A290" s="166">
        <v>1955</v>
      </c>
      <c r="B290" s="126">
        <v>726</v>
      </c>
      <c r="C290" s="132" t="s">
        <v>199</v>
      </c>
      <c r="D290" s="165" t="str">
        <f t="shared" si="12"/>
        <v/>
      </c>
      <c r="E290" s="2">
        <f t="shared" si="13"/>
        <v>8131</v>
      </c>
      <c r="G290" s="2" t="str">
        <f t="shared" si="14"/>
        <v/>
      </c>
    </row>
    <row r="291" spans="1:7" s="2" customFormat="1" ht="19.5" customHeight="1" x14ac:dyDescent="0.15">
      <c r="A291" s="166">
        <v>1956</v>
      </c>
      <c r="B291" s="126">
        <v>726</v>
      </c>
      <c r="C291" s="132" t="s">
        <v>552</v>
      </c>
      <c r="D291" s="165" t="str">
        <f t="shared" si="12"/>
        <v>★</v>
      </c>
      <c r="E291" s="2">
        <f t="shared" si="13"/>
        <v>8131</v>
      </c>
      <c r="G291" s="2" t="str">
        <f t="shared" si="14"/>
        <v/>
      </c>
    </row>
    <row r="292" spans="1:7" s="2" customFormat="1" ht="19.5" customHeight="1" x14ac:dyDescent="0.15">
      <c r="A292" s="166">
        <v>1959</v>
      </c>
      <c r="B292" s="126">
        <v>830</v>
      </c>
      <c r="C292" s="132" t="s">
        <v>200</v>
      </c>
      <c r="D292" s="165" t="str">
        <f t="shared" si="12"/>
        <v/>
      </c>
      <c r="E292" s="2">
        <f t="shared" si="13"/>
        <v>9296</v>
      </c>
      <c r="G292" s="2" t="str">
        <f t="shared" si="14"/>
        <v/>
      </c>
    </row>
    <row r="293" spans="1:7" s="2" customFormat="1" ht="19.5" customHeight="1" x14ac:dyDescent="0.15">
      <c r="A293" s="166">
        <v>1960</v>
      </c>
      <c r="B293" s="126">
        <v>830</v>
      </c>
      <c r="C293" s="132" t="s">
        <v>553</v>
      </c>
      <c r="D293" s="165" t="str">
        <f t="shared" si="12"/>
        <v>★</v>
      </c>
      <c r="E293" s="2">
        <f t="shared" si="13"/>
        <v>9296</v>
      </c>
      <c r="G293" s="2" t="str">
        <f t="shared" si="14"/>
        <v/>
      </c>
    </row>
    <row r="294" spans="1:7" s="2" customFormat="1" ht="19.5" customHeight="1" x14ac:dyDescent="0.15">
      <c r="A294" s="166">
        <v>1963</v>
      </c>
      <c r="B294" s="126">
        <v>934</v>
      </c>
      <c r="C294" s="132" t="s">
        <v>201</v>
      </c>
      <c r="D294" s="165" t="str">
        <f t="shared" si="12"/>
        <v/>
      </c>
      <c r="E294" s="2">
        <f t="shared" si="13"/>
        <v>10460</v>
      </c>
      <c r="G294" s="2" t="str">
        <f t="shared" si="14"/>
        <v/>
      </c>
    </row>
    <row r="295" spans="1:7" s="2" customFormat="1" ht="19.5" customHeight="1" x14ac:dyDescent="0.15">
      <c r="A295" s="166">
        <v>1964</v>
      </c>
      <c r="B295" s="126">
        <v>934</v>
      </c>
      <c r="C295" s="132" t="s">
        <v>554</v>
      </c>
      <c r="D295" s="165" t="str">
        <f t="shared" si="12"/>
        <v>★</v>
      </c>
      <c r="E295" s="2">
        <f t="shared" si="13"/>
        <v>10460</v>
      </c>
      <c r="G295" s="2" t="str">
        <f t="shared" si="14"/>
        <v/>
      </c>
    </row>
    <row r="296" spans="1:7" s="2" customFormat="1" ht="19.5" customHeight="1" x14ac:dyDescent="0.15">
      <c r="A296" s="166">
        <v>1967</v>
      </c>
      <c r="B296" s="135">
        <v>125</v>
      </c>
      <c r="C296" s="132" t="s">
        <v>202</v>
      </c>
      <c r="D296" s="165" t="str">
        <f t="shared" si="12"/>
        <v/>
      </c>
      <c r="E296" s="2">
        <f t="shared" si="13"/>
        <v>1400</v>
      </c>
      <c r="G296" s="2" t="str">
        <f t="shared" si="14"/>
        <v/>
      </c>
    </row>
    <row r="297" spans="1:7" s="2" customFormat="1" ht="19.5" customHeight="1" x14ac:dyDescent="0.15">
      <c r="A297" s="166">
        <v>1968</v>
      </c>
      <c r="B297" s="135">
        <v>125</v>
      </c>
      <c r="C297" s="132" t="s">
        <v>555</v>
      </c>
      <c r="D297" s="165" t="str">
        <f t="shared" si="12"/>
        <v>★</v>
      </c>
      <c r="E297" s="2">
        <f t="shared" si="13"/>
        <v>1400</v>
      </c>
      <c r="G297" s="2" t="str">
        <f t="shared" si="14"/>
        <v/>
      </c>
    </row>
    <row r="298" spans="1:7" s="2" customFormat="1" ht="19.5" customHeight="1" x14ac:dyDescent="0.15">
      <c r="A298" s="166">
        <v>1971</v>
      </c>
      <c r="B298" s="135">
        <v>249</v>
      </c>
      <c r="C298" s="132" t="s">
        <v>203</v>
      </c>
      <c r="D298" s="165" t="str">
        <f t="shared" si="12"/>
        <v/>
      </c>
      <c r="E298" s="2">
        <f t="shared" si="13"/>
        <v>2788</v>
      </c>
      <c r="G298" s="2" t="str">
        <f t="shared" si="14"/>
        <v/>
      </c>
    </row>
    <row r="299" spans="1:7" s="2" customFormat="1" ht="19.5" customHeight="1" x14ac:dyDescent="0.15">
      <c r="A299" s="168">
        <v>1972</v>
      </c>
      <c r="B299" s="134">
        <v>249</v>
      </c>
      <c r="C299" s="132" t="s">
        <v>556</v>
      </c>
      <c r="D299" s="165" t="str">
        <f t="shared" si="12"/>
        <v>★</v>
      </c>
      <c r="E299" s="2">
        <f t="shared" si="13"/>
        <v>2788</v>
      </c>
      <c r="G299" s="2" t="str">
        <f t="shared" si="14"/>
        <v/>
      </c>
    </row>
    <row r="300" spans="1:7" s="2" customFormat="1" ht="19.5" customHeight="1" x14ac:dyDescent="0.15">
      <c r="A300" s="166">
        <v>1975</v>
      </c>
      <c r="B300" s="135">
        <v>374</v>
      </c>
      <c r="C300" s="133" t="s">
        <v>204</v>
      </c>
      <c r="D300" s="165" t="str">
        <f t="shared" si="12"/>
        <v/>
      </c>
      <c r="E300" s="2">
        <f t="shared" si="13"/>
        <v>4188</v>
      </c>
      <c r="G300" s="2" t="str">
        <f t="shared" si="14"/>
        <v/>
      </c>
    </row>
    <row r="301" spans="1:7" s="2" customFormat="1" ht="19.5" customHeight="1" x14ac:dyDescent="0.15">
      <c r="A301" s="166">
        <v>1976</v>
      </c>
      <c r="B301" s="135">
        <v>374</v>
      </c>
      <c r="C301" s="133" t="s">
        <v>557</v>
      </c>
      <c r="D301" s="165" t="str">
        <f t="shared" si="12"/>
        <v>★</v>
      </c>
      <c r="E301" s="2">
        <f t="shared" si="13"/>
        <v>4188</v>
      </c>
      <c r="G301" s="2" t="str">
        <f t="shared" si="14"/>
        <v/>
      </c>
    </row>
    <row r="302" spans="1:7" s="2" customFormat="1" ht="19.5" customHeight="1" x14ac:dyDescent="0.15">
      <c r="A302" s="168">
        <v>1979</v>
      </c>
      <c r="B302" s="134">
        <v>498</v>
      </c>
      <c r="C302" s="132" t="s">
        <v>205</v>
      </c>
      <c r="D302" s="165" t="str">
        <f t="shared" si="12"/>
        <v/>
      </c>
      <c r="E302" s="2">
        <f t="shared" si="13"/>
        <v>5577</v>
      </c>
      <c r="G302" s="2" t="str">
        <f t="shared" si="14"/>
        <v/>
      </c>
    </row>
    <row r="303" spans="1:7" s="2" customFormat="1" ht="19.5" customHeight="1" thickBot="1" x14ac:dyDescent="0.2">
      <c r="A303" s="167">
        <v>1980</v>
      </c>
      <c r="B303" s="136">
        <v>498</v>
      </c>
      <c r="C303" s="137" t="s">
        <v>558</v>
      </c>
      <c r="D303" s="179" t="str">
        <f t="shared" si="12"/>
        <v>★</v>
      </c>
      <c r="E303" s="2">
        <f t="shared" si="13"/>
        <v>5577</v>
      </c>
      <c r="G303" s="2" t="str">
        <f t="shared" si="14"/>
        <v/>
      </c>
    </row>
    <row r="304" spans="1:7" s="2" customFormat="1" ht="19.5" customHeight="1" x14ac:dyDescent="0.15">
      <c r="A304" s="180">
        <v>6111</v>
      </c>
      <c r="B304" s="181">
        <v>151</v>
      </c>
      <c r="C304" s="182" t="s">
        <v>206</v>
      </c>
      <c r="D304" s="161" t="str">
        <f t="shared" si="12"/>
        <v/>
      </c>
      <c r="E304" s="2">
        <f t="shared" si="13"/>
        <v>1691</v>
      </c>
      <c r="G304" s="2" t="str">
        <f t="shared" si="14"/>
        <v/>
      </c>
    </row>
    <row r="305" spans="1:7" s="2" customFormat="1" ht="19.5" customHeight="1" x14ac:dyDescent="0.15">
      <c r="A305" s="183">
        <v>6112</v>
      </c>
      <c r="B305" s="144">
        <v>151</v>
      </c>
      <c r="C305" s="145" t="s">
        <v>402</v>
      </c>
      <c r="D305" s="165" t="str">
        <f t="shared" si="12"/>
        <v>★</v>
      </c>
      <c r="E305" s="2">
        <f t="shared" si="13"/>
        <v>1691</v>
      </c>
      <c r="G305" s="2" t="str">
        <f t="shared" si="14"/>
        <v/>
      </c>
    </row>
    <row r="306" spans="1:7" s="2" customFormat="1" ht="19.5" customHeight="1" x14ac:dyDescent="0.15">
      <c r="A306" s="183">
        <v>6115</v>
      </c>
      <c r="B306" s="144">
        <v>223</v>
      </c>
      <c r="C306" s="145" t="s">
        <v>207</v>
      </c>
      <c r="D306" s="165" t="str">
        <f t="shared" si="12"/>
        <v/>
      </c>
      <c r="E306" s="2">
        <f t="shared" si="13"/>
        <v>2497</v>
      </c>
      <c r="G306" s="2" t="str">
        <f t="shared" si="14"/>
        <v/>
      </c>
    </row>
    <row r="307" spans="1:7" s="2" customFormat="1" ht="19.5" customHeight="1" x14ac:dyDescent="0.15">
      <c r="A307" s="183">
        <v>6116</v>
      </c>
      <c r="B307" s="144">
        <v>223</v>
      </c>
      <c r="C307" s="145" t="s">
        <v>403</v>
      </c>
      <c r="D307" s="165" t="str">
        <f t="shared" si="12"/>
        <v>★</v>
      </c>
      <c r="E307" s="2">
        <f t="shared" si="13"/>
        <v>2497</v>
      </c>
      <c r="G307" s="2" t="str">
        <f t="shared" si="14"/>
        <v/>
      </c>
    </row>
    <row r="308" spans="1:7" s="2" customFormat="1" ht="19.5" customHeight="1" x14ac:dyDescent="0.15">
      <c r="A308" s="183">
        <v>6119</v>
      </c>
      <c r="B308" s="144">
        <v>275</v>
      </c>
      <c r="C308" s="145" t="s">
        <v>208</v>
      </c>
      <c r="D308" s="165" t="str">
        <f t="shared" si="12"/>
        <v/>
      </c>
      <c r="E308" s="2">
        <f t="shared" si="13"/>
        <v>3080</v>
      </c>
      <c r="G308" s="2" t="str">
        <f t="shared" si="14"/>
        <v/>
      </c>
    </row>
    <row r="309" spans="1:7" s="2" customFormat="1" ht="19.5" customHeight="1" x14ac:dyDescent="0.15">
      <c r="A309" s="183">
        <v>6120</v>
      </c>
      <c r="B309" s="144">
        <v>275</v>
      </c>
      <c r="C309" s="145" t="s">
        <v>404</v>
      </c>
      <c r="D309" s="165" t="str">
        <f t="shared" si="12"/>
        <v>★</v>
      </c>
      <c r="E309" s="2">
        <f t="shared" si="13"/>
        <v>3080</v>
      </c>
      <c r="G309" s="2" t="str">
        <f t="shared" si="14"/>
        <v/>
      </c>
    </row>
    <row r="310" spans="1:7" s="2" customFormat="1" ht="19.5" customHeight="1" x14ac:dyDescent="0.15">
      <c r="A310" s="183">
        <v>6123</v>
      </c>
      <c r="B310" s="144">
        <v>345</v>
      </c>
      <c r="C310" s="145" t="s">
        <v>209</v>
      </c>
      <c r="D310" s="165" t="str">
        <f t="shared" si="12"/>
        <v/>
      </c>
      <c r="E310" s="2">
        <f t="shared" si="13"/>
        <v>3864</v>
      </c>
      <c r="G310" s="2" t="str">
        <f t="shared" si="14"/>
        <v/>
      </c>
    </row>
    <row r="311" spans="1:7" s="2" customFormat="1" ht="19.5" customHeight="1" x14ac:dyDescent="0.15">
      <c r="A311" s="183">
        <v>6124</v>
      </c>
      <c r="B311" s="144">
        <v>345</v>
      </c>
      <c r="C311" s="145" t="s">
        <v>405</v>
      </c>
      <c r="D311" s="165" t="str">
        <f t="shared" si="12"/>
        <v>★</v>
      </c>
      <c r="E311" s="2">
        <f t="shared" si="13"/>
        <v>3864</v>
      </c>
      <c r="G311" s="2" t="str">
        <f t="shared" si="14"/>
        <v/>
      </c>
    </row>
    <row r="312" spans="1:7" s="2" customFormat="1" ht="19.5" customHeight="1" x14ac:dyDescent="0.15">
      <c r="A312" s="183">
        <v>6127</v>
      </c>
      <c r="B312" s="144">
        <v>414</v>
      </c>
      <c r="C312" s="145" t="s">
        <v>210</v>
      </c>
      <c r="D312" s="165" t="str">
        <f t="shared" si="12"/>
        <v/>
      </c>
      <c r="E312" s="2">
        <f t="shared" si="13"/>
        <v>4636</v>
      </c>
      <c r="G312" s="2" t="str">
        <f t="shared" si="14"/>
        <v/>
      </c>
    </row>
    <row r="313" spans="1:7" s="2" customFormat="1" ht="19.5" customHeight="1" x14ac:dyDescent="0.15">
      <c r="A313" s="183">
        <v>6128</v>
      </c>
      <c r="B313" s="144">
        <v>414</v>
      </c>
      <c r="C313" s="145" t="s">
        <v>406</v>
      </c>
      <c r="D313" s="165" t="str">
        <f t="shared" si="12"/>
        <v>★</v>
      </c>
      <c r="E313" s="2">
        <f t="shared" si="13"/>
        <v>4636</v>
      </c>
      <c r="G313" s="2" t="str">
        <f t="shared" si="14"/>
        <v/>
      </c>
    </row>
    <row r="314" spans="1:7" s="2" customFormat="1" ht="19.5" customHeight="1" x14ac:dyDescent="0.15">
      <c r="A314" s="183">
        <v>6131</v>
      </c>
      <c r="B314" s="144">
        <v>483</v>
      </c>
      <c r="C314" s="145" t="s">
        <v>211</v>
      </c>
      <c r="D314" s="165" t="str">
        <f t="shared" si="12"/>
        <v/>
      </c>
      <c r="E314" s="2">
        <f t="shared" si="13"/>
        <v>5409</v>
      </c>
      <c r="G314" s="2" t="str">
        <f t="shared" si="14"/>
        <v/>
      </c>
    </row>
    <row r="315" spans="1:7" s="2" customFormat="1" ht="19.5" customHeight="1" x14ac:dyDescent="0.15">
      <c r="A315" s="183">
        <v>6132</v>
      </c>
      <c r="B315" s="144">
        <v>483</v>
      </c>
      <c r="C315" s="145" t="s">
        <v>407</v>
      </c>
      <c r="D315" s="165" t="str">
        <f t="shared" si="12"/>
        <v>★</v>
      </c>
      <c r="E315" s="2">
        <f t="shared" si="13"/>
        <v>5409</v>
      </c>
      <c r="G315" s="2" t="str">
        <f t="shared" si="14"/>
        <v/>
      </c>
    </row>
    <row r="316" spans="1:7" s="2" customFormat="1" ht="19.5" customHeight="1" x14ac:dyDescent="0.15">
      <c r="A316" s="183">
        <v>6135</v>
      </c>
      <c r="B316" s="144">
        <v>552</v>
      </c>
      <c r="C316" s="145" t="s">
        <v>212</v>
      </c>
      <c r="D316" s="165" t="str">
        <f t="shared" si="12"/>
        <v/>
      </c>
      <c r="E316" s="2">
        <f t="shared" si="13"/>
        <v>6182</v>
      </c>
      <c r="G316" s="2" t="str">
        <f t="shared" si="14"/>
        <v/>
      </c>
    </row>
    <row r="317" spans="1:7" s="2" customFormat="1" ht="19.5" customHeight="1" x14ac:dyDescent="0.15">
      <c r="A317" s="183">
        <v>6136</v>
      </c>
      <c r="B317" s="144">
        <v>552</v>
      </c>
      <c r="C317" s="145" t="s">
        <v>408</v>
      </c>
      <c r="D317" s="165" t="str">
        <f t="shared" si="12"/>
        <v>★</v>
      </c>
      <c r="E317" s="2">
        <f t="shared" si="13"/>
        <v>6182</v>
      </c>
      <c r="G317" s="2" t="str">
        <f t="shared" si="14"/>
        <v/>
      </c>
    </row>
    <row r="318" spans="1:7" s="2" customFormat="1" ht="19.5" customHeight="1" x14ac:dyDescent="0.15">
      <c r="A318" s="183">
        <v>6139</v>
      </c>
      <c r="B318" s="144">
        <v>621</v>
      </c>
      <c r="C318" s="145" t="s">
        <v>213</v>
      </c>
      <c r="D318" s="165" t="str">
        <f t="shared" si="12"/>
        <v/>
      </c>
      <c r="E318" s="2">
        <f t="shared" si="13"/>
        <v>6955</v>
      </c>
      <c r="G318" s="2" t="str">
        <f t="shared" si="14"/>
        <v/>
      </c>
    </row>
    <row r="319" spans="1:7" s="2" customFormat="1" ht="19.5" customHeight="1" x14ac:dyDescent="0.15">
      <c r="A319" s="183">
        <v>6140</v>
      </c>
      <c r="B319" s="144">
        <v>621</v>
      </c>
      <c r="C319" s="145" t="s">
        <v>409</v>
      </c>
      <c r="D319" s="165" t="str">
        <f t="shared" si="12"/>
        <v>★</v>
      </c>
      <c r="E319" s="2">
        <f t="shared" si="13"/>
        <v>6955</v>
      </c>
      <c r="G319" s="2" t="str">
        <f t="shared" si="14"/>
        <v/>
      </c>
    </row>
    <row r="320" spans="1:7" s="2" customFormat="1" ht="19.5" customHeight="1" x14ac:dyDescent="0.15">
      <c r="A320" s="183">
        <v>6143</v>
      </c>
      <c r="B320" s="144">
        <v>690</v>
      </c>
      <c r="C320" s="145" t="s">
        <v>214</v>
      </c>
      <c r="D320" s="165" t="str">
        <f t="shared" si="12"/>
        <v/>
      </c>
      <c r="E320" s="2">
        <f t="shared" si="13"/>
        <v>7728</v>
      </c>
      <c r="G320" s="2" t="str">
        <f t="shared" si="14"/>
        <v/>
      </c>
    </row>
    <row r="321" spans="1:7" s="2" customFormat="1" ht="19.5" customHeight="1" x14ac:dyDescent="0.15">
      <c r="A321" s="183">
        <v>6144</v>
      </c>
      <c r="B321" s="144">
        <v>690</v>
      </c>
      <c r="C321" s="145" t="s">
        <v>410</v>
      </c>
      <c r="D321" s="165" t="str">
        <f t="shared" si="12"/>
        <v>★</v>
      </c>
      <c r="E321" s="2">
        <f t="shared" si="13"/>
        <v>7728</v>
      </c>
      <c r="G321" s="2" t="str">
        <f t="shared" si="14"/>
        <v/>
      </c>
    </row>
    <row r="322" spans="1:7" s="2" customFormat="1" ht="19.5" customHeight="1" x14ac:dyDescent="0.15">
      <c r="A322" s="183">
        <v>6147</v>
      </c>
      <c r="B322" s="144">
        <v>759</v>
      </c>
      <c r="C322" s="145" t="s">
        <v>215</v>
      </c>
      <c r="D322" s="165" t="str">
        <f t="shared" si="12"/>
        <v/>
      </c>
      <c r="E322" s="2">
        <f t="shared" si="13"/>
        <v>8500</v>
      </c>
      <c r="G322" s="2" t="str">
        <f t="shared" si="14"/>
        <v/>
      </c>
    </row>
    <row r="323" spans="1:7" s="2" customFormat="1" ht="19.5" customHeight="1" x14ac:dyDescent="0.15">
      <c r="A323" s="183">
        <v>6148</v>
      </c>
      <c r="B323" s="144">
        <v>759</v>
      </c>
      <c r="C323" s="145" t="s">
        <v>411</v>
      </c>
      <c r="D323" s="165" t="str">
        <f t="shared" si="12"/>
        <v>★</v>
      </c>
      <c r="E323" s="2">
        <f t="shared" si="13"/>
        <v>8500</v>
      </c>
      <c r="G323" s="2" t="str">
        <f t="shared" si="14"/>
        <v/>
      </c>
    </row>
    <row r="324" spans="1:7" s="2" customFormat="1" ht="19.5" customHeight="1" x14ac:dyDescent="0.15">
      <c r="A324" s="183">
        <v>6151</v>
      </c>
      <c r="B324" s="144">
        <v>828</v>
      </c>
      <c r="C324" s="145" t="s">
        <v>216</v>
      </c>
      <c r="D324" s="165" t="str">
        <f t="shared" si="12"/>
        <v/>
      </c>
      <c r="E324" s="2">
        <f t="shared" si="13"/>
        <v>9273</v>
      </c>
      <c r="G324" s="2" t="str">
        <f t="shared" si="14"/>
        <v/>
      </c>
    </row>
    <row r="325" spans="1:7" s="2" customFormat="1" ht="19.5" customHeight="1" x14ac:dyDescent="0.15">
      <c r="A325" s="183">
        <v>6152</v>
      </c>
      <c r="B325" s="144">
        <v>828</v>
      </c>
      <c r="C325" s="145" t="s">
        <v>412</v>
      </c>
      <c r="D325" s="165" t="str">
        <f t="shared" si="12"/>
        <v>★</v>
      </c>
      <c r="E325" s="2">
        <f t="shared" si="13"/>
        <v>9273</v>
      </c>
      <c r="G325" s="2" t="str">
        <f t="shared" si="14"/>
        <v/>
      </c>
    </row>
    <row r="326" spans="1:7" s="2" customFormat="1" ht="19.5" customHeight="1" x14ac:dyDescent="0.15">
      <c r="A326" s="183">
        <v>6155</v>
      </c>
      <c r="B326" s="144">
        <v>897</v>
      </c>
      <c r="C326" s="145" t="s">
        <v>217</v>
      </c>
      <c r="D326" s="165" t="str">
        <f t="shared" si="12"/>
        <v/>
      </c>
      <c r="E326" s="2">
        <f t="shared" si="13"/>
        <v>10046</v>
      </c>
      <c r="G326" s="2" t="str">
        <f t="shared" si="14"/>
        <v/>
      </c>
    </row>
    <row r="327" spans="1:7" s="2" customFormat="1" ht="19.5" customHeight="1" x14ac:dyDescent="0.15">
      <c r="A327" s="183">
        <v>6156</v>
      </c>
      <c r="B327" s="144">
        <v>897</v>
      </c>
      <c r="C327" s="145" t="s">
        <v>413</v>
      </c>
      <c r="D327" s="165" t="str">
        <f t="shared" si="12"/>
        <v>★</v>
      </c>
      <c r="E327" s="2">
        <f t="shared" si="13"/>
        <v>10046</v>
      </c>
      <c r="G327" s="2" t="str">
        <f t="shared" si="14"/>
        <v/>
      </c>
    </row>
    <row r="328" spans="1:7" s="2" customFormat="1" ht="19.5" customHeight="1" x14ac:dyDescent="0.15">
      <c r="A328" s="183">
        <v>6159</v>
      </c>
      <c r="B328" s="144">
        <v>966</v>
      </c>
      <c r="C328" s="145" t="s">
        <v>218</v>
      </c>
      <c r="D328" s="165" t="str">
        <f t="shared" si="12"/>
        <v/>
      </c>
      <c r="E328" s="2">
        <f t="shared" si="13"/>
        <v>10819</v>
      </c>
      <c r="G328" s="2" t="str">
        <f t="shared" si="14"/>
        <v/>
      </c>
    </row>
    <row r="329" spans="1:7" s="2" customFormat="1" ht="19.5" customHeight="1" x14ac:dyDescent="0.15">
      <c r="A329" s="183">
        <v>6160</v>
      </c>
      <c r="B329" s="144">
        <v>966</v>
      </c>
      <c r="C329" s="145" t="s">
        <v>414</v>
      </c>
      <c r="D329" s="165" t="str">
        <f t="shared" ref="D329:D392" si="15">IF(B328=B329,"★","")</f>
        <v>★</v>
      </c>
      <c r="E329" s="2">
        <f t="shared" ref="E329:E392" si="16">ROUNDDOWN(B329*11.2,0)</f>
        <v>10819</v>
      </c>
      <c r="G329" s="2" t="str">
        <f t="shared" ref="G329:G392" si="17">IF(C329="*０．５*","★","")</f>
        <v/>
      </c>
    </row>
    <row r="330" spans="1:7" s="2" customFormat="1" ht="19.5" customHeight="1" x14ac:dyDescent="0.15">
      <c r="A330" s="183">
        <v>6163</v>
      </c>
      <c r="B330" s="144">
        <v>1035</v>
      </c>
      <c r="C330" s="145" t="s">
        <v>219</v>
      </c>
      <c r="D330" s="165" t="str">
        <f t="shared" si="15"/>
        <v/>
      </c>
      <c r="E330" s="2">
        <f t="shared" si="16"/>
        <v>11592</v>
      </c>
      <c r="G330" s="2" t="str">
        <f t="shared" si="17"/>
        <v/>
      </c>
    </row>
    <row r="331" spans="1:7" s="2" customFormat="1" ht="19.5" customHeight="1" x14ac:dyDescent="0.15">
      <c r="A331" s="183">
        <v>6164</v>
      </c>
      <c r="B331" s="144">
        <v>1035</v>
      </c>
      <c r="C331" s="145" t="s">
        <v>415</v>
      </c>
      <c r="D331" s="165" t="str">
        <f t="shared" si="15"/>
        <v>★</v>
      </c>
      <c r="E331" s="2">
        <f t="shared" si="16"/>
        <v>11592</v>
      </c>
      <c r="G331" s="2" t="str">
        <f t="shared" si="17"/>
        <v/>
      </c>
    </row>
    <row r="332" spans="1:7" s="2" customFormat="1" ht="19.5" customHeight="1" x14ac:dyDescent="0.15">
      <c r="A332" s="183">
        <v>6167</v>
      </c>
      <c r="B332" s="144">
        <v>1104</v>
      </c>
      <c r="C332" s="145" t="s">
        <v>220</v>
      </c>
      <c r="D332" s="165" t="str">
        <f t="shared" si="15"/>
        <v/>
      </c>
      <c r="E332" s="2">
        <f t="shared" si="16"/>
        <v>12364</v>
      </c>
      <c r="G332" s="2" t="str">
        <f t="shared" si="17"/>
        <v/>
      </c>
    </row>
    <row r="333" spans="1:7" s="2" customFormat="1" ht="19.5" customHeight="1" x14ac:dyDescent="0.15">
      <c r="A333" s="183">
        <v>6168</v>
      </c>
      <c r="B333" s="144">
        <v>1104</v>
      </c>
      <c r="C333" s="145" t="s">
        <v>416</v>
      </c>
      <c r="D333" s="165" t="str">
        <f t="shared" si="15"/>
        <v>★</v>
      </c>
      <c r="E333" s="2">
        <f t="shared" si="16"/>
        <v>12364</v>
      </c>
      <c r="G333" s="2" t="str">
        <f t="shared" si="17"/>
        <v/>
      </c>
    </row>
    <row r="334" spans="1:7" s="2" customFormat="1" ht="19.5" customHeight="1" x14ac:dyDescent="0.15">
      <c r="A334" s="183">
        <v>6171</v>
      </c>
      <c r="B334" s="144">
        <v>1173</v>
      </c>
      <c r="C334" s="145" t="s">
        <v>221</v>
      </c>
      <c r="D334" s="165" t="str">
        <f t="shared" si="15"/>
        <v/>
      </c>
      <c r="E334" s="2">
        <f t="shared" si="16"/>
        <v>13137</v>
      </c>
      <c r="G334" s="2" t="str">
        <f t="shared" si="17"/>
        <v/>
      </c>
    </row>
    <row r="335" spans="1:7" s="2" customFormat="1" ht="19.5" customHeight="1" x14ac:dyDescent="0.15">
      <c r="A335" s="183">
        <v>6172</v>
      </c>
      <c r="B335" s="144">
        <v>1173</v>
      </c>
      <c r="C335" s="145" t="s">
        <v>417</v>
      </c>
      <c r="D335" s="165" t="str">
        <f t="shared" si="15"/>
        <v>★</v>
      </c>
      <c r="E335" s="2">
        <f t="shared" si="16"/>
        <v>13137</v>
      </c>
      <c r="G335" s="2" t="str">
        <f t="shared" si="17"/>
        <v/>
      </c>
    </row>
    <row r="336" spans="1:7" s="2" customFormat="1" ht="19.5" customHeight="1" x14ac:dyDescent="0.15">
      <c r="A336" s="183">
        <v>6175</v>
      </c>
      <c r="B336" s="144">
        <v>1242</v>
      </c>
      <c r="C336" s="145" t="s">
        <v>222</v>
      </c>
      <c r="D336" s="165" t="str">
        <f t="shared" si="15"/>
        <v/>
      </c>
      <c r="E336" s="2">
        <f t="shared" si="16"/>
        <v>13910</v>
      </c>
      <c r="G336" s="2" t="str">
        <f t="shared" si="17"/>
        <v/>
      </c>
    </row>
    <row r="337" spans="1:7" s="2" customFormat="1" ht="19.5" customHeight="1" x14ac:dyDescent="0.15">
      <c r="A337" s="183">
        <v>6176</v>
      </c>
      <c r="B337" s="144">
        <v>1242</v>
      </c>
      <c r="C337" s="145" t="s">
        <v>418</v>
      </c>
      <c r="D337" s="165" t="str">
        <f t="shared" si="15"/>
        <v>★</v>
      </c>
      <c r="E337" s="2">
        <f t="shared" si="16"/>
        <v>13910</v>
      </c>
      <c r="G337" s="2" t="str">
        <f t="shared" si="17"/>
        <v/>
      </c>
    </row>
    <row r="338" spans="1:7" s="2" customFormat="1" ht="19.5" customHeight="1" x14ac:dyDescent="0.15">
      <c r="A338" s="183">
        <v>6179</v>
      </c>
      <c r="B338" s="144">
        <v>1311</v>
      </c>
      <c r="C338" s="145" t="s">
        <v>223</v>
      </c>
      <c r="D338" s="165" t="str">
        <f t="shared" si="15"/>
        <v/>
      </c>
      <c r="E338" s="2">
        <f t="shared" si="16"/>
        <v>14683</v>
      </c>
      <c r="G338" s="2" t="str">
        <f t="shared" si="17"/>
        <v/>
      </c>
    </row>
    <row r="339" spans="1:7" s="2" customFormat="1" ht="19.5" customHeight="1" x14ac:dyDescent="0.15">
      <c r="A339" s="183">
        <v>6180</v>
      </c>
      <c r="B339" s="144">
        <v>1311</v>
      </c>
      <c r="C339" s="145" t="s">
        <v>419</v>
      </c>
      <c r="D339" s="165" t="str">
        <f t="shared" si="15"/>
        <v>★</v>
      </c>
      <c r="E339" s="2">
        <f t="shared" si="16"/>
        <v>14683</v>
      </c>
      <c r="G339" s="2" t="str">
        <f t="shared" si="17"/>
        <v/>
      </c>
    </row>
    <row r="340" spans="1:7" s="2" customFormat="1" ht="19.5" customHeight="1" x14ac:dyDescent="0.15">
      <c r="A340" s="183">
        <v>6183</v>
      </c>
      <c r="B340" s="144">
        <v>1380</v>
      </c>
      <c r="C340" s="145" t="s">
        <v>224</v>
      </c>
      <c r="D340" s="165" t="str">
        <f t="shared" si="15"/>
        <v/>
      </c>
      <c r="E340" s="2">
        <f t="shared" si="16"/>
        <v>15456</v>
      </c>
      <c r="G340" s="2" t="str">
        <f t="shared" si="17"/>
        <v/>
      </c>
    </row>
    <row r="341" spans="1:7" s="2" customFormat="1" ht="19.5" customHeight="1" x14ac:dyDescent="0.15">
      <c r="A341" s="183">
        <v>6184</v>
      </c>
      <c r="B341" s="144">
        <v>1380</v>
      </c>
      <c r="C341" s="145" t="s">
        <v>420</v>
      </c>
      <c r="D341" s="165" t="str">
        <f t="shared" si="15"/>
        <v>★</v>
      </c>
      <c r="E341" s="2">
        <f t="shared" si="16"/>
        <v>15456</v>
      </c>
      <c r="G341" s="2" t="str">
        <f t="shared" si="17"/>
        <v/>
      </c>
    </row>
    <row r="342" spans="1:7" s="2" customFormat="1" ht="19.5" customHeight="1" x14ac:dyDescent="0.15">
      <c r="A342" s="183">
        <v>6187</v>
      </c>
      <c r="B342" s="144">
        <v>1449</v>
      </c>
      <c r="C342" s="145" t="s">
        <v>225</v>
      </c>
      <c r="D342" s="165" t="str">
        <f t="shared" si="15"/>
        <v/>
      </c>
      <c r="E342" s="2">
        <f t="shared" si="16"/>
        <v>16228</v>
      </c>
      <c r="G342" s="2" t="str">
        <f t="shared" si="17"/>
        <v/>
      </c>
    </row>
    <row r="343" spans="1:7" s="2" customFormat="1" ht="19.5" customHeight="1" x14ac:dyDescent="0.15">
      <c r="A343" s="183">
        <v>6188</v>
      </c>
      <c r="B343" s="144">
        <v>1449</v>
      </c>
      <c r="C343" s="145" t="s">
        <v>421</v>
      </c>
      <c r="D343" s="165" t="str">
        <f t="shared" si="15"/>
        <v>★</v>
      </c>
      <c r="E343" s="2">
        <f t="shared" si="16"/>
        <v>16228</v>
      </c>
      <c r="G343" s="2" t="str">
        <f t="shared" si="17"/>
        <v/>
      </c>
    </row>
    <row r="344" spans="1:7" s="2" customFormat="1" ht="19.5" customHeight="1" x14ac:dyDescent="0.15">
      <c r="A344" s="183">
        <v>6191</v>
      </c>
      <c r="B344" s="144">
        <v>1518</v>
      </c>
      <c r="C344" s="145" t="s">
        <v>226</v>
      </c>
      <c r="D344" s="165" t="str">
        <f t="shared" si="15"/>
        <v/>
      </c>
      <c r="E344" s="2">
        <f t="shared" si="16"/>
        <v>17001</v>
      </c>
      <c r="G344" s="2" t="str">
        <f t="shared" si="17"/>
        <v/>
      </c>
    </row>
    <row r="345" spans="1:7" s="2" customFormat="1" ht="19.5" customHeight="1" thickBot="1" x14ac:dyDescent="0.2">
      <c r="A345" s="184">
        <v>6192</v>
      </c>
      <c r="B345" s="146">
        <v>1518</v>
      </c>
      <c r="C345" s="147" t="s">
        <v>422</v>
      </c>
      <c r="D345" s="165" t="str">
        <f t="shared" si="15"/>
        <v>★</v>
      </c>
      <c r="E345" s="2">
        <f t="shared" si="16"/>
        <v>17001</v>
      </c>
      <c r="G345" s="2" t="str">
        <f t="shared" si="17"/>
        <v/>
      </c>
    </row>
    <row r="346" spans="1:7" s="2" customFormat="1" ht="19.5" customHeight="1" x14ac:dyDescent="0.15">
      <c r="A346" s="185">
        <v>6195</v>
      </c>
      <c r="B346" s="142">
        <v>189</v>
      </c>
      <c r="C346" s="143" t="s">
        <v>227</v>
      </c>
      <c r="D346" s="174" t="str">
        <f t="shared" si="15"/>
        <v/>
      </c>
      <c r="E346" s="2">
        <f t="shared" si="16"/>
        <v>2116</v>
      </c>
      <c r="G346" s="2" t="str">
        <f t="shared" si="17"/>
        <v/>
      </c>
    </row>
    <row r="347" spans="1:7" s="2" customFormat="1" ht="19.5" customHeight="1" x14ac:dyDescent="0.15">
      <c r="A347" s="183">
        <v>6196</v>
      </c>
      <c r="B347" s="144">
        <v>189</v>
      </c>
      <c r="C347" s="145" t="s">
        <v>423</v>
      </c>
      <c r="D347" s="165" t="str">
        <f t="shared" si="15"/>
        <v>★</v>
      </c>
      <c r="E347" s="2">
        <f t="shared" si="16"/>
        <v>2116</v>
      </c>
      <c r="G347" s="2" t="str">
        <f t="shared" si="17"/>
        <v/>
      </c>
    </row>
    <row r="348" spans="1:7" s="2" customFormat="1" ht="19.5" customHeight="1" x14ac:dyDescent="0.15">
      <c r="A348" s="183">
        <v>6199</v>
      </c>
      <c r="B348" s="144">
        <v>278</v>
      </c>
      <c r="C348" s="145" t="s">
        <v>228</v>
      </c>
      <c r="D348" s="165" t="str">
        <f t="shared" si="15"/>
        <v/>
      </c>
      <c r="E348" s="2">
        <f t="shared" si="16"/>
        <v>3113</v>
      </c>
      <c r="G348" s="2" t="str">
        <f t="shared" si="17"/>
        <v/>
      </c>
    </row>
    <row r="349" spans="1:7" s="2" customFormat="1" ht="19.5" customHeight="1" x14ac:dyDescent="0.15">
      <c r="A349" s="183">
        <v>6200</v>
      </c>
      <c r="B349" s="144">
        <v>278</v>
      </c>
      <c r="C349" s="145" t="s">
        <v>424</v>
      </c>
      <c r="D349" s="165" t="str">
        <f t="shared" si="15"/>
        <v>★</v>
      </c>
      <c r="E349" s="2">
        <f t="shared" si="16"/>
        <v>3113</v>
      </c>
      <c r="G349" s="2" t="str">
        <f t="shared" si="17"/>
        <v/>
      </c>
    </row>
    <row r="350" spans="1:7" s="2" customFormat="1" ht="19.5" customHeight="1" x14ac:dyDescent="0.15">
      <c r="A350" s="183">
        <v>6203</v>
      </c>
      <c r="B350" s="144">
        <v>344</v>
      </c>
      <c r="C350" s="145" t="s">
        <v>229</v>
      </c>
      <c r="D350" s="165" t="str">
        <f t="shared" si="15"/>
        <v/>
      </c>
      <c r="E350" s="2">
        <f t="shared" si="16"/>
        <v>3852</v>
      </c>
      <c r="G350" s="2" t="str">
        <f t="shared" si="17"/>
        <v/>
      </c>
    </row>
    <row r="351" spans="1:7" s="2" customFormat="1" ht="19.5" customHeight="1" x14ac:dyDescent="0.15">
      <c r="A351" s="183">
        <v>6204</v>
      </c>
      <c r="B351" s="144">
        <v>344</v>
      </c>
      <c r="C351" s="145" t="s">
        <v>425</v>
      </c>
      <c r="D351" s="165" t="str">
        <f t="shared" si="15"/>
        <v>★</v>
      </c>
      <c r="E351" s="2">
        <f t="shared" si="16"/>
        <v>3852</v>
      </c>
      <c r="G351" s="2" t="str">
        <f t="shared" si="17"/>
        <v/>
      </c>
    </row>
    <row r="352" spans="1:7" s="2" customFormat="1" ht="19.5" customHeight="1" x14ac:dyDescent="0.15">
      <c r="A352" s="183">
        <v>6207</v>
      </c>
      <c r="B352" s="144">
        <v>431</v>
      </c>
      <c r="C352" s="145" t="s">
        <v>230</v>
      </c>
      <c r="D352" s="165" t="str">
        <f t="shared" si="15"/>
        <v/>
      </c>
      <c r="E352" s="2">
        <f t="shared" si="16"/>
        <v>4827</v>
      </c>
      <c r="G352" s="2" t="str">
        <f t="shared" si="17"/>
        <v/>
      </c>
    </row>
    <row r="353" spans="1:7" s="2" customFormat="1" ht="19.5" customHeight="1" x14ac:dyDescent="0.15">
      <c r="A353" s="183">
        <v>6208</v>
      </c>
      <c r="B353" s="144">
        <v>431</v>
      </c>
      <c r="C353" s="145" t="s">
        <v>426</v>
      </c>
      <c r="D353" s="165" t="str">
        <f t="shared" si="15"/>
        <v>★</v>
      </c>
      <c r="E353" s="2">
        <f t="shared" si="16"/>
        <v>4827</v>
      </c>
      <c r="G353" s="2" t="str">
        <f t="shared" si="17"/>
        <v/>
      </c>
    </row>
    <row r="354" spans="1:7" s="2" customFormat="1" ht="19.5" customHeight="1" x14ac:dyDescent="0.15">
      <c r="A354" s="183">
        <v>6211</v>
      </c>
      <c r="B354" s="144">
        <v>518</v>
      </c>
      <c r="C354" s="145" t="s">
        <v>231</v>
      </c>
      <c r="D354" s="165" t="str">
        <f t="shared" si="15"/>
        <v/>
      </c>
      <c r="E354" s="2">
        <f t="shared" si="16"/>
        <v>5801</v>
      </c>
      <c r="G354" s="2" t="str">
        <f t="shared" si="17"/>
        <v/>
      </c>
    </row>
    <row r="355" spans="1:7" s="2" customFormat="1" ht="19.5" customHeight="1" x14ac:dyDescent="0.15">
      <c r="A355" s="183">
        <v>6212</v>
      </c>
      <c r="B355" s="144">
        <v>518</v>
      </c>
      <c r="C355" s="145" t="s">
        <v>427</v>
      </c>
      <c r="D355" s="165" t="str">
        <f t="shared" si="15"/>
        <v>★</v>
      </c>
      <c r="E355" s="2">
        <f t="shared" si="16"/>
        <v>5801</v>
      </c>
      <c r="G355" s="2" t="str">
        <f t="shared" si="17"/>
        <v/>
      </c>
    </row>
    <row r="356" spans="1:7" s="2" customFormat="1" ht="19.5" customHeight="1" x14ac:dyDescent="0.15">
      <c r="A356" s="183">
        <v>6215</v>
      </c>
      <c r="B356" s="144">
        <v>189</v>
      </c>
      <c r="C356" s="145" t="s">
        <v>232</v>
      </c>
      <c r="D356" s="165" t="str">
        <f t="shared" si="15"/>
        <v/>
      </c>
      <c r="E356" s="2">
        <f t="shared" si="16"/>
        <v>2116</v>
      </c>
      <c r="G356" s="2" t="str">
        <f t="shared" si="17"/>
        <v/>
      </c>
    </row>
    <row r="357" spans="1:7" s="2" customFormat="1" ht="19.5" customHeight="1" x14ac:dyDescent="0.15">
      <c r="A357" s="183">
        <v>6216</v>
      </c>
      <c r="B357" s="144">
        <v>189</v>
      </c>
      <c r="C357" s="145" t="s">
        <v>428</v>
      </c>
      <c r="D357" s="165" t="str">
        <f t="shared" si="15"/>
        <v>★</v>
      </c>
      <c r="E357" s="2">
        <f t="shared" si="16"/>
        <v>2116</v>
      </c>
      <c r="G357" s="2" t="str">
        <f t="shared" si="17"/>
        <v/>
      </c>
    </row>
    <row r="358" spans="1:7" s="2" customFormat="1" ht="19.5" customHeight="1" x14ac:dyDescent="0.15">
      <c r="A358" s="183">
        <v>6219</v>
      </c>
      <c r="B358" s="144">
        <v>278</v>
      </c>
      <c r="C358" s="145" t="s">
        <v>233</v>
      </c>
      <c r="D358" s="165" t="str">
        <f t="shared" si="15"/>
        <v/>
      </c>
      <c r="E358" s="2">
        <f t="shared" si="16"/>
        <v>3113</v>
      </c>
      <c r="G358" s="2" t="str">
        <f t="shared" si="17"/>
        <v/>
      </c>
    </row>
    <row r="359" spans="1:7" s="2" customFormat="1" ht="19.5" customHeight="1" x14ac:dyDescent="0.15">
      <c r="A359" s="183">
        <v>6220</v>
      </c>
      <c r="B359" s="144">
        <v>278</v>
      </c>
      <c r="C359" s="145" t="s">
        <v>429</v>
      </c>
      <c r="D359" s="165" t="str">
        <f t="shared" si="15"/>
        <v>★</v>
      </c>
      <c r="E359" s="2">
        <f t="shared" si="16"/>
        <v>3113</v>
      </c>
      <c r="G359" s="2" t="str">
        <f t="shared" si="17"/>
        <v/>
      </c>
    </row>
    <row r="360" spans="1:7" s="2" customFormat="1" ht="19.5" customHeight="1" x14ac:dyDescent="0.15">
      <c r="A360" s="183">
        <v>6223</v>
      </c>
      <c r="B360" s="144">
        <v>344</v>
      </c>
      <c r="C360" s="145" t="s">
        <v>234</v>
      </c>
      <c r="D360" s="165" t="str">
        <f t="shared" si="15"/>
        <v/>
      </c>
      <c r="E360" s="2">
        <f t="shared" si="16"/>
        <v>3852</v>
      </c>
      <c r="G360" s="2" t="str">
        <f t="shared" si="17"/>
        <v/>
      </c>
    </row>
    <row r="361" spans="1:7" s="2" customFormat="1" ht="19.5" customHeight="1" x14ac:dyDescent="0.15">
      <c r="A361" s="183">
        <v>6224</v>
      </c>
      <c r="B361" s="144">
        <v>344</v>
      </c>
      <c r="C361" s="145" t="s">
        <v>430</v>
      </c>
      <c r="D361" s="165" t="str">
        <f t="shared" si="15"/>
        <v>★</v>
      </c>
      <c r="E361" s="2">
        <f t="shared" si="16"/>
        <v>3852</v>
      </c>
      <c r="G361" s="2" t="str">
        <f t="shared" si="17"/>
        <v/>
      </c>
    </row>
    <row r="362" spans="1:7" s="2" customFormat="1" ht="19.5" customHeight="1" x14ac:dyDescent="0.15">
      <c r="A362" s="183">
        <v>6227</v>
      </c>
      <c r="B362" s="144">
        <v>431</v>
      </c>
      <c r="C362" s="145" t="s">
        <v>235</v>
      </c>
      <c r="D362" s="165" t="str">
        <f t="shared" si="15"/>
        <v/>
      </c>
      <c r="E362" s="2">
        <f t="shared" si="16"/>
        <v>4827</v>
      </c>
      <c r="G362" s="2" t="str">
        <f t="shared" si="17"/>
        <v/>
      </c>
    </row>
    <row r="363" spans="1:7" s="2" customFormat="1" ht="19.5" customHeight="1" x14ac:dyDescent="0.15">
      <c r="A363" s="183">
        <v>6228</v>
      </c>
      <c r="B363" s="144">
        <v>431</v>
      </c>
      <c r="C363" s="145" t="s">
        <v>431</v>
      </c>
      <c r="D363" s="165" t="str">
        <f t="shared" si="15"/>
        <v>★</v>
      </c>
      <c r="E363" s="2">
        <f t="shared" si="16"/>
        <v>4827</v>
      </c>
      <c r="G363" s="2" t="str">
        <f t="shared" si="17"/>
        <v/>
      </c>
    </row>
    <row r="364" spans="1:7" s="2" customFormat="1" ht="19.5" customHeight="1" x14ac:dyDescent="0.15">
      <c r="A364" s="183">
        <v>6231</v>
      </c>
      <c r="B364" s="144">
        <v>518</v>
      </c>
      <c r="C364" s="145" t="s">
        <v>236</v>
      </c>
      <c r="D364" s="165" t="str">
        <f t="shared" si="15"/>
        <v/>
      </c>
      <c r="E364" s="2">
        <f t="shared" si="16"/>
        <v>5801</v>
      </c>
      <c r="G364" s="2" t="str">
        <f t="shared" si="17"/>
        <v/>
      </c>
    </row>
    <row r="365" spans="1:7" s="2" customFormat="1" ht="19.5" customHeight="1" x14ac:dyDescent="0.15">
      <c r="A365" s="183">
        <v>6232</v>
      </c>
      <c r="B365" s="144">
        <v>518</v>
      </c>
      <c r="C365" s="145" t="s">
        <v>432</v>
      </c>
      <c r="D365" s="165" t="str">
        <f t="shared" si="15"/>
        <v>★</v>
      </c>
      <c r="E365" s="2">
        <f t="shared" si="16"/>
        <v>5801</v>
      </c>
      <c r="G365" s="2" t="str">
        <f t="shared" si="17"/>
        <v/>
      </c>
    </row>
    <row r="366" spans="1:7" s="2" customFormat="1" ht="19.5" customHeight="1" x14ac:dyDescent="0.15">
      <c r="A366" s="183">
        <v>6235</v>
      </c>
      <c r="B366" s="144">
        <v>604</v>
      </c>
      <c r="C366" s="145" t="s">
        <v>237</v>
      </c>
      <c r="D366" s="165" t="str">
        <f t="shared" si="15"/>
        <v/>
      </c>
      <c r="E366" s="2">
        <f t="shared" si="16"/>
        <v>6764</v>
      </c>
      <c r="G366" s="2" t="str">
        <f t="shared" si="17"/>
        <v/>
      </c>
    </row>
    <row r="367" spans="1:7" s="2" customFormat="1" ht="19.5" customHeight="1" x14ac:dyDescent="0.15">
      <c r="A367" s="183">
        <v>6236</v>
      </c>
      <c r="B367" s="144">
        <v>604</v>
      </c>
      <c r="C367" s="145" t="s">
        <v>433</v>
      </c>
      <c r="D367" s="165" t="str">
        <f t="shared" si="15"/>
        <v>★</v>
      </c>
      <c r="E367" s="2">
        <f t="shared" si="16"/>
        <v>6764</v>
      </c>
      <c r="G367" s="2" t="str">
        <f t="shared" si="17"/>
        <v/>
      </c>
    </row>
    <row r="368" spans="1:7" s="2" customFormat="1" ht="19.5" customHeight="1" x14ac:dyDescent="0.15">
      <c r="A368" s="183">
        <v>6239</v>
      </c>
      <c r="B368" s="144">
        <v>690</v>
      </c>
      <c r="C368" s="145" t="s">
        <v>238</v>
      </c>
      <c r="D368" s="165" t="str">
        <f t="shared" si="15"/>
        <v/>
      </c>
      <c r="E368" s="2">
        <f t="shared" si="16"/>
        <v>7728</v>
      </c>
      <c r="G368" s="2" t="str">
        <f t="shared" si="17"/>
        <v/>
      </c>
    </row>
    <row r="369" spans="1:7" s="2" customFormat="1" ht="19.5" customHeight="1" x14ac:dyDescent="0.15">
      <c r="A369" s="183">
        <v>6240</v>
      </c>
      <c r="B369" s="144">
        <v>690</v>
      </c>
      <c r="C369" s="145" t="s">
        <v>434</v>
      </c>
      <c r="D369" s="165" t="str">
        <f t="shared" si="15"/>
        <v>★</v>
      </c>
      <c r="E369" s="2">
        <f t="shared" si="16"/>
        <v>7728</v>
      </c>
      <c r="G369" s="2" t="str">
        <f t="shared" si="17"/>
        <v/>
      </c>
    </row>
    <row r="370" spans="1:7" s="2" customFormat="1" ht="19.5" customHeight="1" x14ac:dyDescent="0.15">
      <c r="A370" s="183">
        <v>6243</v>
      </c>
      <c r="B370" s="144">
        <v>776</v>
      </c>
      <c r="C370" s="145" t="s">
        <v>239</v>
      </c>
      <c r="D370" s="165" t="str">
        <f t="shared" si="15"/>
        <v/>
      </c>
      <c r="E370" s="2">
        <f t="shared" si="16"/>
        <v>8691</v>
      </c>
      <c r="G370" s="2" t="str">
        <f t="shared" si="17"/>
        <v/>
      </c>
    </row>
    <row r="371" spans="1:7" s="2" customFormat="1" ht="19.5" customHeight="1" x14ac:dyDescent="0.15">
      <c r="A371" s="183">
        <v>6244</v>
      </c>
      <c r="B371" s="144">
        <v>776</v>
      </c>
      <c r="C371" s="145" t="s">
        <v>435</v>
      </c>
      <c r="D371" s="165" t="str">
        <f t="shared" si="15"/>
        <v>★</v>
      </c>
      <c r="E371" s="2">
        <f t="shared" si="16"/>
        <v>8691</v>
      </c>
      <c r="G371" s="2" t="str">
        <f t="shared" si="17"/>
        <v/>
      </c>
    </row>
    <row r="372" spans="1:7" s="2" customFormat="1" ht="19.5" customHeight="1" x14ac:dyDescent="0.15">
      <c r="A372" s="183">
        <v>6247</v>
      </c>
      <c r="B372" s="144">
        <v>863</v>
      </c>
      <c r="C372" s="145" t="s">
        <v>240</v>
      </c>
      <c r="D372" s="165" t="str">
        <f t="shared" si="15"/>
        <v/>
      </c>
      <c r="E372" s="2">
        <f t="shared" si="16"/>
        <v>9665</v>
      </c>
      <c r="G372" s="2" t="str">
        <f t="shared" si="17"/>
        <v/>
      </c>
    </row>
    <row r="373" spans="1:7" s="2" customFormat="1" ht="19.5" customHeight="1" thickBot="1" x14ac:dyDescent="0.2">
      <c r="A373" s="184">
        <v>6248</v>
      </c>
      <c r="B373" s="146">
        <v>863</v>
      </c>
      <c r="C373" s="147" t="s">
        <v>436</v>
      </c>
      <c r="D373" s="165" t="str">
        <f t="shared" si="15"/>
        <v>★</v>
      </c>
      <c r="E373" s="2">
        <f t="shared" si="16"/>
        <v>9665</v>
      </c>
      <c r="G373" s="2" t="str">
        <f t="shared" si="17"/>
        <v/>
      </c>
    </row>
    <row r="374" spans="1:7" s="2" customFormat="1" ht="19.5" customHeight="1" x14ac:dyDescent="0.15">
      <c r="A374" s="185">
        <v>6251</v>
      </c>
      <c r="B374" s="142">
        <v>227</v>
      </c>
      <c r="C374" s="143" t="s">
        <v>241</v>
      </c>
      <c r="D374" s="165" t="str">
        <f t="shared" si="15"/>
        <v/>
      </c>
      <c r="E374" s="2">
        <f t="shared" si="16"/>
        <v>2542</v>
      </c>
      <c r="G374" s="2" t="str">
        <f t="shared" si="17"/>
        <v/>
      </c>
    </row>
    <row r="375" spans="1:7" s="2" customFormat="1" ht="19.5" customHeight="1" x14ac:dyDescent="0.15">
      <c r="A375" s="183">
        <v>6252</v>
      </c>
      <c r="B375" s="144">
        <v>227</v>
      </c>
      <c r="C375" s="145" t="s">
        <v>437</v>
      </c>
      <c r="D375" s="165" t="str">
        <f t="shared" si="15"/>
        <v>★</v>
      </c>
      <c r="E375" s="2">
        <f t="shared" si="16"/>
        <v>2542</v>
      </c>
      <c r="G375" s="2" t="str">
        <f t="shared" si="17"/>
        <v/>
      </c>
    </row>
    <row r="376" spans="1:7" s="2" customFormat="1" ht="19.5" customHeight="1" x14ac:dyDescent="0.15">
      <c r="A376" s="183">
        <v>6255</v>
      </c>
      <c r="B376" s="144">
        <v>335</v>
      </c>
      <c r="C376" s="145" t="s">
        <v>242</v>
      </c>
      <c r="D376" s="165" t="str">
        <f t="shared" si="15"/>
        <v/>
      </c>
      <c r="E376" s="2">
        <f t="shared" si="16"/>
        <v>3752</v>
      </c>
      <c r="G376" s="2" t="str">
        <f t="shared" si="17"/>
        <v/>
      </c>
    </row>
    <row r="377" spans="1:7" s="2" customFormat="1" ht="19.5" customHeight="1" x14ac:dyDescent="0.15">
      <c r="A377" s="183">
        <v>6256</v>
      </c>
      <c r="B377" s="144">
        <v>335</v>
      </c>
      <c r="C377" s="145" t="s">
        <v>438</v>
      </c>
      <c r="D377" s="165" t="str">
        <f t="shared" si="15"/>
        <v>★</v>
      </c>
      <c r="E377" s="2">
        <f t="shared" si="16"/>
        <v>3752</v>
      </c>
      <c r="G377" s="2" t="str">
        <f t="shared" si="17"/>
        <v/>
      </c>
    </row>
    <row r="378" spans="1:7" s="2" customFormat="1" ht="19.5" customHeight="1" x14ac:dyDescent="0.15">
      <c r="A378" s="183">
        <v>6259</v>
      </c>
      <c r="B378" s="144">
        <v>413</v>
      </c>
      <c r="C378" s="145" t="s">
        <v>243</v>
      </c>
      <c r="D378" s="165" t="str">
        <f t="shared" si="15"/>
        <v/>
      </c>
      <c r="E378" s="2">
        <f t="shared" si="16"/>
        <v>4625</v>
      </c>
      <c r="G378" s="2" t="str">
        <f t="shared" si="17"/>
        <v/>
      </c>
    </row>
    <row r="379" spans="1:7" s="2" customFormat="1" ht="19.5" customHeight="1" x14ac:dyDescent="0.15">
      <c r="A379" s="183">
        <v>6260</v>
      </c>
      <c r="B379" s="144">
        <v>413</v>
      </c>
      <c r="C379" s="145" t="s">
        <v>439</v>
      </c>
      <c r="D379" s="165" t="str">
        <f t="shared" si="15"/>
        <v>★</v>
      </c>
      <c r="E379" s="2">
        <f t="shared" si="16"/>
        <v>4625</v>
      </c>
      <c r="G379" s="2" t="str">
        <f t="shared" si="17"/>
        <v/>
      </c>
    </row>
    <row r="380" spans="1:7" s="2" customFormat="1" ht="19.5" customHeight="1" x14ac:dyDescent="0.15">
      <c r="A380" s="183">
        <v>6263</v>
      </c>
      <c r="B380" s="144">
        <v>518</v>
      </c>
      <c r="C380" s="145" t="s">
        <v>244</v>
      </c>
      <c r="D380" s="165" t="str">
        <f t="shared" si="15"/>
        <v/>
      </c>
      <c r="E380" s="2">
        <f t="shared" si="16"/>
        <v>5801</v>
      </c>
      <c r="G380" s="2" t="str">
        <f t="shared" si="17"/>
        <v/>
      </c>
    </row>
    <row r="381" spans="1:7" s="2" customFormat="1" ht="19.5" customHeight="1" x14ac:dyDescent="0.15">
      <c r="A381" s="183">
        <v>6264</v>
      </c>
      <c r="B381" s="144">
        <v>518</v>
      </c>
      <c r="C381" s="145" t="s">
        <v>440</v>
      </c>
      <c r="D381" s="165" t="str">
        <f t="shared" si="15"/>
        <v>★</v>
      </c>
      <c r="E381" s="2">
        <f t="shared" si="16"/>
        <v>5801</v>
      </c>
      <c r="G381" s="2" t="str">
        <f t="shared" si="17"/>
        <v/>
      </c>
    </row>
    <row r="382" spans="1:7" s="2" customFormat="1" ht="19.5" customHeight="1" x14ac:dyDescent="0.15">
      <c r="A382" s="183">
        <v>6267</v>
      </c>
      <c r="B382" s="144">
        <v>621</v>
      </c>
      <c r="C382" s="145" t="s">
        <v>245</v>
      </c>
      <c r="D382" s="165" t="str">
        <f t="shared" si="15"/>
        <v/>
      </c>
      <c r="E382" s="2">
        <f t="shared" si="16"/>
        <v>6955</v>
      </c>
      <c r="G382" s="2" t="str">
        <f t="shared" si="17"/>
        <v/>
      </c>
    </row>
    <row r="383" spans="1:7" s="2" customFormat="1" ht="19.5" customHeight="1" x14ac:dyDescent="0.15">
      <c r="A383" s="183">
        <v>6268</v>
      </c>
      <c r="B383" s="144">
        <v>621</v>
      </c>
      <c r="C383" s="145" t="s">
        <v>441</v>
      </c>
      <c r="D383" s="165" t="str">
        <f t="shared" si="15"/>
        <v>★</v>
      </c>
      <c r="E383" s="2">
        <f t="shared" si="16"/>
        <v>6955</v>
      </c>
      <c r="G383" s="2" t="str">
        <f t="shared" si="17"/>
        <v/>
      </c>
    </row>
    <row r="384" spans="1:7" s="2" customFormat="1" ht="19.5" customHeight="1" x14ac:dyDescent="0.15">
      <c r="A384" s="183">
        <v>6271</v>
      </c>
      <c r="B384" s="144">
        <v>725</v>
      </c>
      <c r="C384" s="145" t="s">
        <v>246</v>
      </c>
      <c r="D384" s="165" t="str">
        <f t="shared" si="15"/>
        <v/>
      </c>
      <c r="E384" s="2">
        <f t="shared" si="16"/>
        <v>8120</v>
      </c>
      <c r="G384" s="2" t="str">
        <f t="shared" si="17"/>
        <v/>
      </c>
    </row>
    <row r="385" spans="1:7" s="2" customFormat="1" ht="19.5" customHeight="1" x14ac:dyDescent="0.15">
      <c r="A385" s="183">
        <v>6272</v>
      </c>
      <c r="B385" s="144">
        <v>725</v>
      </c>
      <c r="C385" s="145" t="s">
        <v>442</v>
      </c>
      <c r="D385" s="165" t="str">
        <f t="shared" si="15"/>
        <v>★</v>
      </c>
      <c r="E385" s="2">
        <f t="shared" si="16"/>
        <v>8120</v>
      </c>
      <c r="G385" s="2" t="str">
        <f t="shared" si="17"/>
        <v/>
      </c>
    </row>
    <row r="386" spans="1:7" s="2" customFormat="1" ht="19.5" customHeight="1" x14ac:dyDescent="0.15">
      <c r="A386" s="183">
        <v>6275</v>
      </c>
      <c r="B386" s="144">
        <v>828</v>
      </c>
      <c r="C386" s="145" t="s">
        <v>247</v>
      </c>
      <c r="D386" s="165" t="str">
        <f t="shared" si="15"/>
        <v/>
      </c>
      <c r="E386" s="2">
        <f t="shared" si="16"/>
        <v>9273</v>
      </c>
      <c r="G386" s="2" t="str">
        <f t="shared" si="17"/>
        <v/>
      </c>
    </row>
    <row r="387" spans="1:7" s="2" customFormat="1" ht="19.5" customHeight="1" x14ac:dyDescent="0.15">
      <c r="A387" s="183">
        <v>6276</v>
      </c>
      <c r="B387" s="144">
        <v>828</v>
      </c>
      <c r="C387" s="145" t="s">
        <v>443</v>
      </c>
      <c r="D387" s="165" t="str">
        <f t="shared" si="15"/>
        <v>★</v>
      </c>
      <c r="E387" s="2">
        <f t="shared" si="16"/>
        <v>9273</v>
      </c>
      <c r="G387" s="2" t="str">
        <f t="shared" si="17"/>
        <v/>
      </c>
    </row>
    <row r="388" spans="1:7" s="2" customFormat="1" ht="19.5" customHeight="1" x14ac:dyDescent="0.15">
      <c r="A388" s="183">
        <v>6279</v>
      </c>
      <c r="B388" s="144">
        <v>932</v>
      </c>
      <c r="C388" s="145" t="s">
        <v>248</v>
      </c>
      <c r="D388" s="165" t="str">
        <f t="shared" si="15"/>
        <v/>
      </c>
      <c r="E388" s="2">
        <f t="shared" si="16"/>
        <v>10438</v>
      </c>
      <c r="G388" s="2" t="str">
        <f t="shared" si="17"/>
        <v/>
      </c>
    </row>
    <row r="389" spans="1:7" s="2" customFormat="1" ht="19.5" customHeight="1" x14ac:dyDescent="0.15">
      <c r="A389" s="183">
        <v>6280</v>
      </c>
      <c r="B389" s="144">
        <v>932</v>
      </c>
      <c r="C389" s="145" t="s">
        <v>444</v>
      </c>
      <c r="D389" s="165" t="str">
        <f t="shared" si="15"/>
        <v>★</v>
      </c>
      <c r="E389" s="2">
        <f t="shared" si="16"/>
        <v>10438</v>
      </c>
      <c r="G389" s="2" t="str">
        <f t="shared" si="17"/>
        <v/>
      </c>
    </row>
    <row r="390" spans="1:7" s="2" customFormat="1" ht="19.5" customHeight="1" x14ac:dyDescent="0.15">
      <c r="A390" s="183">
        <v>6283</v>
      </c>
      <c r="B390" s="144">
        <v>1035</v>
      </c>
      <c r="C390" s="145" t="s">
        <v>249</v>
      </c>
      <c r="D390" s="165" t="str">
        <f t="shared" si="15"/>
        <v/>
      </c>
      <c r="E390" s="2">
        <f t="shared" si="16"/>
        <v>11592</v>
      </c>
      <c r="G390" s="2" t="str">
        <f t="shared" si="17"/>
        <v/>
      </c>
    </row>
    <row r="391" spans="1:7" s="2" customFormat="1" ht="19.5" customHeight="1" x14ac:dyDescent="0.15">
      <c r="A391" s="183">
        <v>6284</v>
      </c>
      <c r="B391" s="144">
        <v>1035</v>
      </c>
      <c r="C391" s="145" t="s">
        <v>445</v>
      </c>
      <c r="D391" s="165" t="str">
        <f t="shared" si="15"/>
        <v>★</v>
      </c>
      <c r="E391" s="2">
        <f t="shared" si="16"/>
        <v>11592</v>
      </c>
      <c r="G391" s="2" t="str">
        <f t="shared" si="17"/>
        <v/>
      </c>
    </row>
    <row r="392" spans="1:7" s="2" customFormat="1" ht="19.5" customHeight="1" x14ac:dyDescent="0.15">
      <c r="A392" s="183">
        <v>6287</v>
      </c>
      <c r="B392" s="144">
        <v>1139</v>
      </c>
      <c r="C392" s="145" t="s">
        <v>250</v>
      </c>
      <c r="D392" s="165" t="str">
        <f t="shared" si="15"/>
        <v/>
      </c>
      <c r="E392" s="2">
        <f t="shared" si="16"/>
        <v>12756</v>
      </c>
      <c r="G392" s="2" t="str">
        <f t="shared" si="17"/>
        <v/>
      </c>
    </row>
    <row r="393" spans="1:7" s="2" customFormat="1" ht="19.5" customHeight="1" x14ac:dyDescent="0.15">
      <c r="A393" s="183">
        <v>6288</v>
      </c>
      <c r="B393" s="144">
        <v>1139</v>
      </c>
      <c r="C393" s="145" t="s">
        <v>446</v>
      </c>
      <c r="D393" s="165" t="str">
        <f t="shared" ref="D393:D456" si="18">IF(B392=B393,"★","")</f>
        <v>★</v>
      </c>
      <c r="E393" s="2">
        <f t="shared" ref="E393:E456" si="19">ROUNDDOWN(B393*11.2,0)</f>
        <v>12756</v>
      </c>
      <c r="G393" s="2" t="str">
        <f t="shared" ref="G393:G456" si="20">IF(C393="*０．５*","★","")</f>
        <v/>
      </c>
    </row>
    <row r="394" spans="1:7" s="2" customFormat="1" ht="19.5" customHeight="1" x14ac:dyDescent="0.15">
      <c r="A394" s="183">
        <v>6291</v>
      </c>
      <c r="B394" s="144">
        <v>1242</v>
      </c>
      <c r="C394" s="145" t="s">
        <v>251</v>
      </c>
      <c r="D394" s="165" t="str">
        <f t="shared" si="18"/>
        <v/>
      </c>
      <c r="E394" s="2">
        <f t="shared" si="19"/>
        <v>13910</v>
      </c>
      <c r="G394" s="2" t="str">
        <f t="shared" si="20"/>
        <v/>
      </c>
    </row>
    <row r="395" spans="1:7" s="2" customFormat="1" ht="19.5" customHeight="1" x14ac:dyDescent="0.15">
      <c r="A395" s="183">
        <v>6292</v>
      </c>
      <c r="B395" s="144">
        <v>1242</v>
      </c>
      <c r="C395" s="145" t="s">
        <v>447</v>
      </c>
      <c r="D395" s="165" t="str">
        <f t="shared" si="18"/>
        <v>★</v>
      </c>
      <c r="E395" s="2">
        <f t="shared" si="19"/>
        <v>13910</v>
      </c>
      <c r="G395" s="2" t="str">
        <f t="shared" si="20"/>
        <v/>
      </c>
    </row>
    <row r="396" spans="1:7" s="2" customFormat="1" ht="19.5" customHeight="1" x14ac:dyDescent="0.15">
      <c r="A396" s="183">
        <v>6295</v>
      </c>
      <c r="B396" s="144">
        <v>1346</v>
      </c>
      <c r="C396" s="145" t="s">
        <v>252</v>
      </c>
      <c r="D396" s="165" t="str">
        <f t="shared" si="18"/>
        <v/>
      </c>
      <c r="E396" s="2">
        <f t="shared" si="19"/>
        <v>15075</v>
      </c>
      <c r="G396" s="2" t="str">
        <f t="shared" si="20"/>
        <v/>
      </c>
    </row>
    <row r="397" spans="1:7" s="2" customFormat="1" ht="19.5" customHeight="1" thickBot="1" x14ac:dyDescent="0.2">
      <c r="A397" s="184">
        <v>6296</v>
      </c>
      <c r="B397" s="146">
        <v>1346</v>
      </c>
      <c r="C397" s="147" t="s">
        <v>448</v>
      </c>
      <c r="D397" s="165" t="str">
        <f t="shared" si="18"/>
        <v>★</v>
      </c>
      <c r="E397" s="2">
        <f t="shared" si="19"/>
        <v>15075</v>
      </c>
      <c r="G397" s="2" t="str">
        <f t="shared" si="20"/>
        <v/>
      </c>
    </row>
    <row r="398" spans="1:7" s="2" customFormat="1" ht="19.5" customHeight="1" x14ac:dyDescent="0.15">
      <c r="A398" s="185">
        <v>6303</v>
      </c>
      <c r="B398" s="142">
        <v>309</v>
      </c>
      <c r="C398" s="149" t="s">
        <v>449</v>
      </c>
      <c r="D398" s="165" t="str">
        <f t="shared" si="18"/>
        <v/>
      </c>
      <c r="E398" s="2">
        <f t="shared" si="19"/>
        <v>3460</v>
      </c>
      <c r="G398" s="2" t="str">
        <f t="shared" si="20"/>
        <v/>
      </c>
    </row>
    <row r="399" spans="1:7" s="2" customFormat="1" ht="19.5" customHeight="1" x14ac:dyDescent="0.15">
      <c r="A399" s="183">
        <v>6304</v>
      </c>
      <c r="B399" s="144">
        <v>309</v>
      </c>
      <c r="C399" s="148" t="s">
        <v>559</v>
      </c>
      <c r="D399" s="165" t="str">
        <f t="shared" si="18"/>
        <v>★</v>
      </c>
      <c r="E399" s="2">
        <f t="shared" si="19"/>
        <v>3460</v>
      </c>
      <c r="G399" s="2" t="str">
        <f t="shared" si="20"/>
        <v/>
      </c>
    </row>
    <row r="400" spans="1:7" s="2" customFormat="1" ht="19.5" customHeight="1" x14ac:dyDescent="0.15">
      <c r="A400" s="183">
        <v>6307</v>
      </c>
      <c r="B400" s="144">
        <v>370</v>
      </c>
      <c r="C400" s="148" t="s">
        <v>450</v>
      </c>
      <c r="D400" s="165" t="str">
        <f t="shared" si="18"/>
        <v/>
      </c>
      <c r="E400" s="2">
        <f t="shared" si="19"/>
        <v>4144</v>
      </c>
      <c r="G400" s="2" t="str">
        <f t="shared" si="20"/>
        <v/>
      </c>
    </row>
    <row r="401" spans="1:7" s="2" customFormat="1" ht="19.5" customHeight="1" x14ac:dyDescent="0.15">
      <c r="A401" s="183">
        <v>6308</v>
      </c>
      <c r="B401" s="144">
        <v>370</v>
      </c>
      <c r="C401" s="148" t="s">
        <v>560</v>
      </c>
      <c r="D401" s="165" t="str">
        <f t="shared" si="18"/>
        <v>★</v>
      </c>
      <c r="E401" s="2">
        <f t="shared" si="19"/>
        <v>4144</v>
      </c>
      <c r="G401" s="2" t="str">
        <f t="shared" si="20"/>
        <v/>
      </c>
    </row>
    <row r="402" spans="1:7" s="2" customFormat="1" ht="19.5" customHeight="1" x14ac:dyDescent="0.15">
      <c r="A402" s="183">
        <v>6311</v>
      </c>
      <c r="B402" s="144">
        <v>394</v>
      </c>
      <c r="C402" s="148" t="s">
        <v>451</v>
      </c>
      <c r="D402" s="165" t="str">
        <f t="shared" si="18"/>
        <v/>
      </c>
      <c r="E402" s="2">
        <f t="shared" si="19"/>
        <v>4412</v>
      </c>
      <c r="G402" s="2" t="str">
        <f t="shared" si="20"/>
        <v/>
      </c>
    </row>
    <row r="403" spans="1:7" s="2" customFormat="1" ht="19.5" customHeight="1" x14ac:dyDescent="0.15">
      <c r="A403" s="183">
        <v>6312</v>
      </c>
      <c r="B403" s="144">
        <v>394</v>
      </c>
      <c r="C403" s="148" t="s">
        <v>561</v>
      </c>
      <c r="D403" s="165" t="str">
        <f t="shared" si="18"/>
        <v>★</v>
      </c>
      <c r="E403" s="2">
        <f t="shared" si="19"/>
        <v>4412</v>
      </c>
      <c r="G403" s="2" t="str">
        <f t="shared" si="20"/>
        <v/>
      </c>
    </row>
    <row r="404" spans="1:7" s="2" customFormat="1" ht="19.5" customHeight="1" x14ac:dyDescent="0.15">
      <c r="A404" s="183">
        <v>6315</v>
      </c>
      <c r="B404" s="144">
        <v>253</v>
      </c>
      <c r="C404" s="148" t="s">
        <v>452</v>
      </c>
      <c r="D404" s="165" t="str">
        <f t="shared" si="18"/>
        <v/>
      </c>
      <c r="E404" s="2">
        <f t="shared" si="19"/>
        <v>2833</v>
      </c>
      <c r="G404" s="2" t="str">
        <f t="shared" si="20"/>
        <v/>
      </c>
    </row>
    <row r="405" spans="1:7" s="2" customFormat="1" ht="19.5" customHeight="1" x14ac:dyDescent="0.15">
      <c r="A405" s="183">
        <v>6316</v>
      </c>
      <c r="B405" s="144">
        <v>253</v>
      </c>
      <c r="C405" s="148" t="s">
        <v>562</v>
      </c>
      <c r="D405" s="165" t="str">
        <f t="shared" si="18"/>
        <v>★</v>
      </c>
      <c r="E405" s="2">
        <f t="shared" si="19"/>
        <v>2833</v>
      </c>
      <c r="G405" s="2" t="str">
        <f t="shared" si="20"/>
        <v/>
      </c>
    </row>
    <row r="406" spans="1:7" s="2" customFormat="1" ht="19.5" customHeight="1" x14ac:dyDescent="0.15">
      <c r="A406" s="183">
        <v>6319</v>
      </c>
      <c r="B406" s="144">
        <v>302</v>
      </c>
      <c r="C406" s="148" t="s">
        <v>453</v>
      </c>
      <c r="D406" s="165" t="str">
        <f t="shared" si="18"/>
        <v/>
      </c>
      <c r="E406" s="2">
        <f t="shared" si="19"/>
        <v>3382</v>
      </c>
      <c r="G406" s="2" t="str">
        <f t="shared" si="20"/>
        <v/>
      </c>
    </row>
    <row r="407" spans="1:7" s="2" customFormat="1" ht="19.5" customHeight="1" x14ac:dyDescent="0.15">
      <c r="A407" s="183">
        <v>6320</v>
      </c>
      <c r="B407" s="144">
        <v>302</v>
      </c>
      <c r="C407" s="148" t="s">
        <v>563</v>
      </c>
      <c r="D407" s="165" t="str">
        <f t="shared" si="18"/>
        <v>★</v>
      </c>
      <c r="E407" s="2">
        <f t="shared" si="19"/>
        <v>3382</v>
      </c>
      <c r="G407" s="2" t="str">
        <f t="shared" si="20"/>
        <v/>
      </c>
    </row>
    <row r="408" spans="1:7" s="2" customFormat="1" ht="19.5" customHeight="1" x14ac:dyDescent="0.15">
      <c r="A408" s="183">
        <v>6323</v>
      </c>
      <c r="B408" s="144">
        <v>324</v>
      </c>
      <c r="C408" s="148" t="s">
        <v>454</v>
      </c>
      <c r="D408" s="165" t="str">
        <f t="shared" si="18"/>
        <v/>
      </c>
      <c r="E408" s="2">
        <f t="shared" si="19"/>
        <v>3628</v>
      </c>
      <c r="G408" s="2" t="str">
        <f t="shared" si="20"/>
        <v/>
      </c>
    </row>
    <row r="409" spans="1:7" s="2" customFormat="1" ht="19.5" customHeight="1" x14ac:dyDescent="0.15">
      <c r="A409" s="183">
        <v>6324</v>
      </c>
      <c r="B409" s="144">
        <v>324</v>
      </c>
      <c r="C409" s="148" t="s">
        <v>564</v>
      </c>
      <c r="D409" s="165" t="str">
        <f t="shared" si="18"/>
        <v>★</v>
      </c>
      <c r="E409" s="2">
        <f t="shared" si="19"/>
        <v>3628</v>
      </c>
      <c r="G409" s="2" t="str">
        <f t="shared" si="20"/>
        <v/>
      </c>
    </row>
    <row r="410" spans="1:7" s="2" customFormat="1" ht="19.5" customHeight="1" x14ac:dyDescent="0.15">
      <c r="A410" s="183">
        <v>6327</v>
      </c>
      <c r="B410" s="151">
        <v>245</v>
      </c>
      <c r="C410" s="148" t="s">
        <v>455</v>
      </c>
      <c r="D410" s="165" t="str">
        <f t="shared" si="18"/>
        <v/>
      </c>
      <c r="E410" s="2">
        <f t="shared" si="19"/>
        <v>2744</v>
      </c>
      <c r="G410" s="2" t="str">
        <f t="shared" si="20"/>
        <v/>
      </c>
    </row>
    <row r="411" spans="1:7" s="2" customFormat="1" ht="19.5" customHeight="1" x14ac:dyDescent="0.15">
      <c r="A411" s="183">
        <v>6328</v>
      </c>
      <c r="B411" s="151">
        <v>245</v>
      </c>
      <c r="C411" s="148" t="s">
        <v>565</v>
      </c>
      <c r="D411" s="165" t="str">
        <f t="shared" si="18"/>
        <v>★</v>
      </c>
      <c r="E411" s="2">
        <f t="shared" si="19"/>
        <v>2744</v>
      </c>
      <c r="G411" s="2" t="str">
        <f t="shared" si="20"/>
        <v/>
      </c>
    </row>
    <row r="412" spans="1:7" s="2" customFormat="1" ht="19.5" customHeight="1" x14ac:dyDescent="0.15">
      <c r="A412" s="183">
        <v>6331</v>
      </c>
      <c r="B412" s="151">
        <v>317</v>
      </c>
      <c r="C412" s="148" t="s">
        <v>456</v>
      </c>
      <c r="D412" s="165" t="str">
        <f t="shared" si="18"/>
        <v/>
      </c>
      <c r="E412" s="2">
        <f t="shared" si="19"/>
        <v>3550</v>
      </c>
      <c r="G412" s="2" t="str">
        <f t="shared" si="20"/>
        <v/>
      </c>
    </row>
    <row r="413" spans="1:7" s="2" customFormat="1" ht="19.5" customHeight="1" x14ac:dyDescent="0.15">
      <c r="A413" s="183">
        <v>6332</v>
      </c>
      <c r="B413" s="151">
        <v>317</v>
      </c>
      <c r="C413" s="148" t="s">
        <v>566</v>
      </c>
      <c r="D413" s="165" t="str">
        <f t="shared" si="18"/>
        <v>★</v>
      </c>
      <c r="E413" s="2">
        <f t="shared" si="19"/>
        <v>3550</v>
      </c>
      <c r="G413" s="2" t="str">
        <f t="shared" si="20"/>
        <v/>
      </c>
    </row>
    <row r="414" spans="1:7" s="2" customFormat="1" ht="19.5" customHeight="1" x14ac:dyDescent="0.15">
      <c r="A414" s="183">
        <v>6335</v>
      </c>
      <c r="B414" s="151">
        <v>295</v>
      </c>
      <c r="C414" s="148" t="s">
        <v>457</v>
      </c>
      <c r="D414" s="165" t="str">
        <f t="shared" si="18"/>
        <v/>
      </c>
      <c r="E414" s="2">
        <f t="shared" si="19"/>
        <v>3304</v>
      </c>
      <c r="G414" s="2" t="str">
        <f t="shared" si="20"/>
        <v/>
      </c>
    </row>
    <row r="415" spans="1:7" s="2" customFormat="1" ht="19.5" customHeight="1" thickBot="1" x14ac:dyDescent="0.2">
      <c r="A415" s="184">
        <v>6336</v>
      </c>
      <c r="B415" s="153">
        <v>295</v>
      </c>
      <c r="C415" s="152" t="s">
        <v>567</v>
      </c>
      <c r="D415" s="165" t="str">
        <f t="shared" si="18"/>
        <v>★</v>
      </c>
      <c r="E415" s="2">
        <f t="shared" si="19"/>
        <v>3304</v>
      </c>
      <c r="G415" s="2" t="str">
        <f t="shared" si="20"/>
        <v/>
      </c>
    </row>
    <row r="416" spans="1:7" s="2" customFormat="1" ht="19.5" customHeight="1" x14ac:dyDescent="0.15">
      <c r="A416" s="185">
        <v>6339</v>
      </c>
      <c r="B416" s="142">
        <v>305</v>
      </c>
      <c r="C416" s="149" t="s">
        <v>458</v>
      </c>
      <c r="D416" s="165" t="str">
        <f t="shared" si="18"/>
        <v/>
      </c>
      <c r="E416" s="2">
        <f t="shared" si="19"/>
        <v>3416</v>
      </c>
      <c r="G416" s="2" t="str">
        <f t="shared" si="20"/>
        <v/>
      </c>
    </row>
    <row r="417" spans="1:7" s="2" customFormat="1" ht="19.5" customHeight="1" x14ac:dyDescent="0.15">
      <c r="A417" s="183">
        <v>6340</v>
      </c>
      <c r="B417" s="144">
        <v>305</v>
      </c>
      <c r="C417" s="148" t="s">
        <v>568</v>
      </c>
      <c r="D417" s="165" t="str">
        <f t="shared" si="18"/>
        <v>★</v>
      </c>
      <c r="E417" s="2">
        <f t="shared" si="19"/>
        <v>3416</v>
      </c>
      <c r="G417" s="2" t="str">
        <f t="shared" si="20"/>
        <v/>
      </c>
    </row>
    <row r="418" spans="1:7" s="2" customFormat="1" ht="19.5" customHeight="1" x14ac:dyDescent="0.15">
      <c r="A418" s="183">
        <v>6343</v>
      </c>
      <c r="B418" s="144">
        <v>387</v>
      </c>
      <c r="C418" s="148" t="s">
        <v>459</v>
      </c>
      <c r="D418" s="165" t="str">
        <f t="shared" si="18"/>
        <v/>
      </c>
      <c r="E418" s="2">
        <f t="shared" si="19"/>
        <v>4334</v>
      </c>
      <c r="G418" s="2" t="str">
        <f t="shared" si="20"/>
        <v/>
      </c>
    </row>
    <row r="419" spans="1:7" s="2" customFormat="1" ht="19.5" customHeight="1" x14ac:dyDescent="0.15">
      <c r="A419" s="183">
        <v>6344</v>
      </c>
      <c r="B419" s="144">
        <v>387</v>
      </c>
      <c r="C419" s="148" t="s">
        <v>569</v>
      </c>
      <c r="D419" s="165" t="str">
        <f t="shared" si="18"/>
        <v>★</v>
      </c>
      <c r="E419" s="2">
        <f t="shared" si="19"/>
        <v>4334</v>
      </c>
      <c r="G419" s="2" t="str">
        <f t="shared" si="20"/>
        <v/>
      </c>
    </row>
    <row r="420" spans="1:7" s="2" customFormat="1" ht="19.5" customHeight="1" x14ac:dyDescent="0.15">
      <c r="A420" s="183">
        <v>6347</v>
      </c>
      <c r="B420" s="144">
        <v>363</v>
      </c>
      <c r="C420" s="148" t="s">
        <v>460</v>
      </c>
      <c r="D420" s="165" t="str">
        <f t="shared" si="18"/>
        <v/>
      </c>
      <c r="E420" s="2">
        <f t="shared" si="19"/>
        <v>4065</v>
      </c>
      <c r="G420" s="2" t="str">
        <f t="shared" si="20"/>
        <v/>
      </c>
    </row>
    <row r="421" spans="1:7" s="2" customFormat="1" ht="19.5" customHeight="1" thickBot="1" x14ac:dyDescent="0.2">
      <c r="A421" s="184">
        <v>6348</v>
      </c>
      <c r="B421" s="146">
        <v>363</v>
      </c>
      <c r="C421" s="152" t="s">
        <v>570</v>
      </c>
      <c r="D421" s="165" t="str">
        <f t="shared" si="18"/>
        <v>★</v>
      </c>
      <c r="E421" s="2">
        <f t="shared" si="19"/>
        <v>4065</v>
      </c>
      <c r="G421" s="2" t="str">
        <f t="shared" si="20"/>
        <v/>
      </c>
    </row>
    <row r="422" spans="1:7" s="2" customFormat="1" ht="19.5" customHeight="1" x14ac:dyDescent="0.15">
      <c r="A422" s="185">
        <v>6383</v>
      </c>
      <c r="B422" s="142">
        <v>69</v>
      </c>
      <c r="C422" s="149" t="s">
        <v>253</v>
      </c>
      <c r="D422" s="165" t="str">
        <f t="shared" si="18"/>
        <v/>
      </c>
      <c r="E422" s="2">
        <f t="shared" si="19"/>
        <v>772</v>
      </c>
      <c r="G422" s="2" t="str">
        <f t="shared" si="20"/>
        <v/>
      </c>
    </row>
    <row r="423" spans="1:7" s="2" customFormat="1" ht="19.5" customHeight="1" x14ac:dyDescent="0.15">
      <c r="A423" s="183">
        <v>6384</v>
      </c>
      <c r="B423" s="144">
        <v>69</v>
      </c>
      <c r="C423" s="148" t="s">
        <v>571</v>
      </c>
      <c r="D423" s="165" t="str">
        <f t="shared" si="18"/>
        <v>★</v>
      </c>
      <c r="E423" s="2">
        <f t="shared" si="19"/>
        <v>772</v>
      </c>
      <c r="G423" s="2" t="str">
        <f t="shared" si="20"/>
        <v/>
      </c>
    </row>
    <row r="424" spans="1:7" s="2" customFormat="1" ht="19.5" customHeight="1" x14ac:dyDescent="0.15">
      <c r="A424" s="183">
        <v>6387</v>
      </c>
      <c r="B424" s="144">
        <v>138</v>
      </c>
      <c r="C424" s="148" t="s">
        <v>254</v>
      </c>
      <c r="D424" s="165" t="str">
        <f t="shared" si="18"/>
        <v/>
      </c>
      <c r="E424" s="2">
        <f t="shared" si="19"/>
        <v>1545</v>
      </c>
      <c r="G424" s="2" t="str">
        <f t="shared" si="20"/>
        <v/>
      </c>
    </row>
    <row r="425" spans="1:7" s="2" customFormat="1" ht="19.5" customHeight="1" x14ac:dyDescent="0.15">
      <c r="A425" s="183">
        <v>6388</v>
      </c>
      <c r="B425" s="144">
        <v>138</v>
      </c>
      <c r="C425" s="148" t="s">
        <v>572</v>
      </c>
      <c r="D425" s="165" t="str">
        <f t="shared" si="18"/>
        <v>★</v>
      </c>
      <c r="E425" s="2">
        <f t="shared" si="19"/>
        <v>1545</v>
      </c>
      <c r="G425" s="2" t="str">
        <f t="shared" si="20"/>
        <v/>
      </c>
    </row>
    <row r="426" spans="1:7" s="2" customFormat="1" ht="19.5" customHeight="1" x14ac:dyDescent="0.15">
      <c r="A426" s="183">
        <v>6391</v>
      </c>
      <c r="B426" s="144">
        <v>207</v>
      </c>
      <c r="C426" s="148" t="s">
        <v>255</v>
      </c>
      <c r="D426" s="165" t="str">
        <f t="shared" si="18"/>
        <v/>
      </c>
      <c r="E426" s="2">
        <f t="shared" si="19"/>
        <v>2318</v>
      </c>
      <c r="G426" s="2" t="str">
        <f t="shared" si="20"/>
        <v/>
      </c>
    </row>
    <row r="427" spans="1:7" s="2" customFormat="1" ht="19.5" customHeight="1" x14ac:dyDescent="0.15">
      <c r="A427" s="183">
        <v>6392</v>
      </c>
      <c r="B427" s="144">
        <v>207</v>
      </c>
      <c r="C427" s="148" t="s">
        <v>573</v>
      </c>
      <c r="D427" s="165" t="str">
        <f t="shared" si="18"/>
        <v>★</v>
      </c>
      <c r="E427" s="2">
        <f t="shared" si="19"/>
        <v>2318</v>
      </c>
      <c r="G427" s="2" t="str">
        <f t="shared" si="20"/>
        <v/>
      </c>
    </row>
    <row r="428" spans="1:7" s="2" customFormat="1" ht="19.5" customHeight="1" x14ac:dyDescent="0.15">
      <c r="A428" s="183">
        <v>6395</v>
      </c>
      <c r="B428" s="144">
        <v>276</v>
      </c>
      <c r="C428" s="148" t="s">
        <v>256</v>
      </c>
      <c r="D428" s="165" t="str">
        <f t="shared" si="18"/>
        <v/>
      </c>
      <c r="E428" s="2">
        <f t="shared" si="19"/>
        <v>3091</v>
      </c>
      <c r="G428" s="2" t="str">
        <f t="shared" si="20"/>
        <v/>
      </c>
    </row>
    <row r="429" spans="1:7" s="2" customFormat="1" ht="19.5" customHeight="1" x14ac:dyDescent="0.15">
      <c r="A429" s="183">
        <v>6396</v>
      </c>
      <c r="B429" s="144">
        <v>276</v>
      </c>
      <c r="C429" s="148" t="s">
        <v>574</v>
      </c>
      <c r="D429" s="165" t="str">
        <f t="shared" si="18"/>
        <v>★</v>
      </c>
      <c r="E429" s="2">
        <f t="shared" si="19"/>
        <v>3091</v>
      </c>
      <c r="G429" s="2" t="str">
        <f t="shared" si="20"/>
        <v/>
      </c>
    </row>
    <row r="430" spans="1:7" s="2" customFormat="1" ht="19.5" customHeight="1" x14ac:dyDescent="0.15">
      <c r="A430" s="183">
        <v>6399</v>
      </c>
      <c r="B430" s="144">
        <v>345</v>
      </c>
      <c r="C430" s="148" t="s">
        <v>257</v>
      </c>
      <c r="D430" s="165" t="str">
        <f t="shared" si="18"/>
        <v/>
      </c>
      <c r="E430" s="2">
        <f t="shared" si="19"/>
        <v>3864</v>
      </c>
      <c r="G430" s="2" t="str">
        <f t="shared" si="20"/>
        <v/>
      </c>
    </row>
    <row r="431" spans="1:7" s="2" customFormat="1" ht="19.5" customHeight="1" x14ac:dyDescent="0.15">
      <c r="A431" s="183">
        <v>6400</v>
      </c>
      <c r="B431" s="144">
        <v>345</v>
      </c>
      <c r="C431" s="148" t="s">
        <v>575</v>
      </c>
      <c r="D431" s="165" t="str">
        <f t="shared" si="18"/>
        <v>★</v>
      </c>
      <c r="E431" s="2">
        <f t="shared" si="19"/>
        <v>3864</v>
      </c>
      <c r="G431" s="2" t="str">
        <f t="shared" si="20"/>
        <v/>
      </c>
    </row>
    <row r="432" spans="1:7" s="2" customFormat="1" ht="19.5" customHeight="1" x14ac:dyDescent="0.15">
      <c r="A432" s="183">
        <v>6403</v>
      </c>
      <c r="B432" s="144">
        <v>414</v>
      </c>
      <c r="C432" s="148" t="s">
        <v>258</v>
      </c>
      <c r="D432" s="165" t="str">
        <f t="shared" si="18"/>
        <v/>
      </c>
      <c r="E432" s="2">
        <f t="shared" si="19"/>
        <v>4636</v>
      </c>
      <c r="G432" s="2" t="str">
        <f t="shared" si="20"/>
        <v/>
      </c>
    </row>
    <row r="433" spans="1:7" s="2" customFormat="1" ht="19.5" customHeight="1" x14ac:dyDescent="0.15">
      <c r="A433" s="183">
        <v>6404</v>
      </c>
      <c r="B433" s="144">
        <v>414</v>
      </c>
      <c r="C433" s="148" t="s">
        <v>576</v>
      </c>
      <c r="D433" s="165" t="str">
        <f t="shared" si="18"/>
        <v>★</v>
      </c>
      <c r="E433" s="2">
        <f t="shared" si="19"/>
        <v>4636</v>
      </c>
      <c r="G433" s="2" t="str">
        <f t="shared" si="20"/>
        <v/>
      </c>
    </row>
    <row r="434" spans="1:7" s="2" customFormat="1" ht="19.5" customHeight="1" x14ac:dyDescent="0.15">
      <c r="A434" s="183">
        <v>6407</v>
      </c>
      <c r="B434" s="144">
        <v>483</v>
      </c>
      <c r="C434" s="148" t="s">
        <v>259</v>
      </c>
      <c r="D434" s="165" t="str">
        <f t="shared" si="18"/>
        <v/>
      </c>
      <c r="E434" s="2">
        <f t="shared" si="19"/>
        <v>5409</v>
      </c>
      <c r="G434" s="2" t="str">
        <f t="shared" si="20"/>
        <v/>
      </c>
    </row>
    <row r="435" spans="1:7" s="2" customFormat="1" ht="19.5" customHeight="1" x14ac:dyDescent="0.15">
      <c r="A435" s="183">
        <v>6408</v>
      </c>
      <c r="B435" s="144">
        <v>483</v>
      </c>
      <c r="C435" s="148" t="s">
        <v>577</v>
      </c>
      <c r="D435" s="165" t="str">
        <f t="shared" si="18"/>
        <v>★</v>
      </c>
      <c r="E435" s="2">
        <f t="shared" si="19"/>
        <v>5409</v>
      </c>
      <c r="G435" s="2" t="str">
        <f t="shared" si="20"/>
        <v/>
      </c>
    </row>
    <row r="436" spans="1:7" s="2" customFormat="1" ht="19.5" customHeight="1" x14ac:dyDescent="0.15">
      <c r="A436" s="183">
        <v>6411</v>
      </c>
      <c r="B436" s="144">
        <v>552</v>
      </c>
      <c r="C436" s="148" t="s">
        <v>260</v>
      </c>
      <c r="D436" s="165" t="str">
        <f t="shared" si="18"/>
        <v/>
      </c>
      <c r="E436" s="2">
        <f t="shared" si="19"/>
        <v>6182</v>
      </c>
      <c r="G436" s="2" t="str">
        <f t="shared" si="20"/>
        <v/>
      </c>
    </row>
    <row r="437" spans="1:7" s="2" customFormat="1" ht="19.5" customHeight="1" x14ac:dyDescent="0.15">
      <c r="A437" s="183">
        <v>6412</v>
      </c>
      <c r="B437" s="144">
        <v>552</v>
      </c>
      <c r="C437" s="148" t="s">
        <v>578</v>
      </c>
      <c r="D437" s="165" t="str">
        <f t="shared" si="18"/>
        <v>★</v>
      </c>
      <c r="E437" s="2">
        <f t="shared" si="19"/>
        <v>6182</v>
      </c>
      <c r="G437" s="2" t="str">
        <f t="shared" si="20"/>
        <v/>
      </c>
    </row>
    <row r="438" spans="1:7" s="2" customFormat="1" ht="19.5" customHeight="1" x14ac:dyDescent="0.15">
      <c r="A438" s="183">
        <v>6415</v>
      </c>
      <c r="B438" s="144">
        <v>621</v>
      </c>
      <c r="C438" s="148" t="s">
        <v>261</v>
      </c>
      <c r="D438" s="165" t="str">
        <f t="shared" si="18"/>
        <v/>
      </c>
      <c r="E438" s="2">
        <f t="shared" si="19"/>
        <v>6955</v>
      </c>
      <c r="G438" s="2" t="str">
        <f t="shared" si="20"/>
        <v/>
      </c>
    </row>
    <row r="439" spans="1:7" s="2" customFormat="1" ht="19.5" customHeight="1" x14ac:dyDescent="0.15">
      <c r="A439" s="183">
        <v>6416</v>
      </c>
      <c r="B439" s="144">
        <v>621</v>
      </c>
      <c r="C439" s="148" t="s">
        <v>579</v>
      </c>
      <c r="D439" s="165" t="str">
        <f t="shared" si="18"/>
        <v>★</v>
      </c>
      <c r="E439" s="2">
        <f t="shared" si="19"/>
        <v>6955</v>
      </c>
      <c r="G439" s="2" t="str">
        <f t="shared" si="20"/>
        <v/>
      </c>
    </row>
    <row r="440" spans="1:7" s="2" customFormat="1" ht="19.5" customHeight="1" x14ac:dyDescent="0.15">
      <c r="A440" s="183">
        <v>6419</v>
      </c>
      <c r="B440" s="144">
        <v>690</v>
      </c>
      <c r="C440" s="148" t="s">
        <v>262</v>
      </c>
      <c r="D440" s="165" t="str">
        <f t="shared" si="18"/>
        <v/>
      </c>
      <c r="E440" s="2">
        <f t="shared" si="19"/>
        <v>7728</v>
      </c>
      <c r="G440" s="2" t="str">
        <f t="shared" si="20"/>
        <v/>
      </c>
    </row>
    <row r="441" spans="1:7" s="2" customFormat="1" ht="19.5" customHeight="1" x14ac:dyDescent="0.15">
      <c r="A441" s="183">
        <v>6420</v>
      </c>
      <c r="B441" s="144">
        <v>690</v>
      </c>
      <c r="C441" s="148" t="s">
        <v>580</v>
      </c>
      <c r="D441" s="165" t="str">
        <f t="shared" si="18"/>
        <v>★</v>
      </c>
      <c r="E441" s="2">
        <f t="shared" si="19"/>
        <v>7728</v>
      </c>
      <c r="G441" s="2" t="str">
        <f t="shared" si="20"/>
        <v/>
      </c>
    </row>
    <row r="442" spans="1:7" s="2" customFormat="1" ht="19.5" customHeight="1" x14ac:dyDescent="0.15">
      <c r="A442" s="183">
        <v>6423</v>
      </c>
      <c r="B442" s="144">
        <v>759</v>
      </c>
      <c r="C442" s="148" t="s">
        <v>263</v>
      </c>
      <c r="D442" s="165" t="str">
        <f t="shared" si="18"/>
        <v/>
      </c>
      <c r="E442" s="2">
        <f t="shared" si="19"/>
        <v>8500</v>
      </c>
      <c r="G442" s="2" t="str">
        <f t="shared" si="20"/>
        <v/>
      </c>
    </row>
    <row r="443" spans="1:7" s="2" customFormat="1" ht="19.5" customHeight="1" x14ac:dyDescent="0.15">
      <c r="A443" s="183">
        <v>6424</v>
      </c>
      <c r="B443" s="144">
        <v>759</v>
      </c>
      <c r="C443" s="148" t="s">
        <v>581</v>
      </c>
      <c r="D443" s="165" t="str">
        <f t="shared" si="18"/>
        <v>★</v>
      </c>
      <c r="E443" s="2">
        <f t="shared" si="19"/>
        <v>8500</v>
      </c>
      <c r="G443" s="2" t="str">
        <f t="shared" si="20"/>
        <v/>
      </c>
    </row>
    <row r="444" spans="1:7" s="2" customFormat="1" ht="19.5" customHeight="1" x14ac:dyDescent="0.15">
      <c r="A444" s="183">
        <v>6427</v>
      </c>
      <c r="B444" s="144">
        <v>828</v>
      </c>
      <c r="C444" s="148" t="s">
        <v>264</v>
      </c>
      <c r="D444" s="165" t="str">
        <f t="shared" si="18"/>
        <v/>
      </c>
      <c r="E444" s="2">
        <f t="shared" si="19"/>
        <v>9273</v>
      </c>
      <c r="G444" s="2" t="str">
        <f t="shared" si="20"/>
        <v/>
      </c>
    </row>
    <row r="445" spans="1:7" s="2" customFormat="1" ht="19.5" customHeight="1" x14ac:dyDescent="0.15">
      <c r="A445" s="183">
        <v>6428</v>
      </c>
      <c r="B445" s="144">
        <v>828</v>
      </c>
      <c r="C445" s="148" t="s">
        <v>582</v>
      </c>
      <c r="D445" s="165" t="str">
        <f t="shared" si="18"/>
        <v>★</v>
      </c>
      <c r="E445" s="2">
        <f t="shared" si="19"/>
        <v>9273</v>
      </c>
      <c r="G445" s="2" t="str">
        <f t="shared" si="20"/>
        <v/>
      </c>
    </row>
    <row r="446" spans="1:7" s="2" customFormat="1" ht="19.5" customHeight="1" x14ac:dyDescent="0.15">
      <c r="A446" s="183">
        <v>6431</v>
      </c>
      <c r="B446" s="144">
        <v>897</v>
      </c>
      <c r="C446" s="148" t="s">
        <v>265</v>
      </c>
      <c r="D446" s="165" t="str">
        <f t="shared" si="18"/>
        <v/>
      </c>
      <c r="E446" s="2">
        <f t="shared" si="19"/>
        <v>10046</v>
      </c>
      <c r="G446" s="2" t="str">
        <f t="shared" si="20"/>
        <v/>
      </c>
    </row>
    <row r="447" spans="1:7" s="2" customFormat="1" ht="19.5" customHeight="1" x14ac:dyDescent="0.15">
      <c r="A447" s="183">
        <v>6432</v>
      </c>
      <c r="B447" s="144">
        <v>897</v>
      </c>
      <c r="C447" s="148" t="s">
        <v>583</v>
      </c>
      <c r="D447" s="165" t="str">
        <f t="shared" si="18"/>
        <v>★</v>
      </c>
      <c r="E447" s="2">
        <f t="shared" si="19"/>
        <v>10046</v>
      </c>
      <c r="G447" s="2" t="str">
        <f t="shared" si="20"/>
        <v/>
      </c>
    </row>
    <row r="448" spans="1:7" s="2" customFormat="1" ht="19.5" customHeight="1" x14ac:dyDescent="0.15">
      <c r="A448" s="183">
        <v>6435</v>
      </c>
      <c r="B448" s="144">
        <v>966</v>
      </c>
      <c r="C448" s="148" t="s">
        <v>266</v>
      </c>
      <c r="D448" s="165" t="str">
        <f t="shared" si="18"/>
        <v/>
      </c>
      <c r="E448" s="2">
        <f t="shared" si="19"/>
        <v>10819</v>
      </c>
      <c r="G448" s="2" t="str">
        <f t="shared" si="20"/>
        <v/>
      </c>
    </row>
    <row r="449" spans="1:7" s="2" customFormat="1" ht="19.5" customHeight="1" x14ac:dyDescent="0.15">
      <c r="A449" s="183">
        <v>6436</v>
      </c>
      <c r="B449" s="144">
        <v>966</v>
      </c>
      <c r="C449" s="148" t="s">
        <v>584</v>
      </c>
      <c r="D449" s="165" t="str">
        <f t="shared" si="18"/>
        <v>★</v>
      </c>
      <c r="E449" s="2">
        <f t="shared" si="19"/>
        <v>10819</v>
      </c>
      <c r="G449" s="2" t="str">
        <f t="shared" si="20"/>
        <v/>
      </c>
    </row>
    <row r="450" spans="1:7" s="2" customFormat="1" ht="19.5" customHeight="1" x14ac:dyDescent="0.15">
      <c r="A450" s="183">
        <v>6439</v>
      </c>
      <c r="B450" s="144">
        <v>1035</v>
      </c>
      <c r="C450" s="148" t="s">
        <v>267</v>
      </c>
      <c r="D450" s="165" t="str">
        <f t="shared" si="18"/>
        <v/>
      </c>
      <c r="E450" s="2">
        <f t="shared" si="19"/>
        <v>11592</v>
      </c>
      <c r="G450" s="2" t="str">
        <f t="shared" si="20"/>
        <v/>
      </c>
    </row>
    <row r="451" spans="1:7" s="2" customFormat="1" ht="19.5" customHeight="1" x14ac:dyDescent="0.15">
      <c r="A451" s="183">
        <v>6440</v>
      </c>
      <c r="B451" s="144">
        <v>1035</v>
      </c>
      <c r="C451" s="148" t="s">
        <v>585</v>
      </c>
      <c r="D451" s="165" t="str">
        <f t="shared" si="18"/>
        <v>★</v>
      </c>
      <c r="E451" s="2">
        <f t="shared" si="19"/>
        <v>11592</v>
      </c>
      <c r="G451" s="2" t="str">
        <f t="shared" si="20"/>
        <v/>
      </c>
    </row>
    <row r="452" spans="1:7" s="2" customFormat="1" ht="19.5" customHeight="1" x14ac:dyDescent="0.15">
      <c r="A452" s="183">
        <v>6443</v>
      </c>
      <c r="B452" s="144">
        <v>1104</v>
      </c>
      <c r="C452" s="148" t="s">
        <v>268</v>
      </c>
      <c r="D452" s="165" t="str">
        <f t="shared" si="18"/>
        <v/>
      </c>
      <c r="E452" s="2">
        <f t="shared" si="19"/>
        <v>12364</v>
      </c>
      <c r="G452" s="2" t="str">
        <f t="shared" si="20"/>
        <v/>
      </c>
    </row>
    <row r="453" spans="1:7" s="2" customFormat="1" ht="19.5" customHeight="1" x14ac:dyDescent="0.15">
      <c r="A453" s="183">
        <v>6444</v>
      </c>
      <c r="B453" s="144">
        <v>1104</v>
      </c>
      <c r="C453" s="148" t="s">
        <v>586</v>
      </c>
      <c r="D453" s="165" t="str">
        <f t="shared" si="18"/>
        <v>★</v>
      </c>
      <c r="E453" s="2">
        <f t="shared" si="19"/>
        <v>12364</v>
      </c>
      <c r="G453" s="2" t="str">
        <f t="shared" si="20"/>
        <v/>
      </c>
    </row>
    <row r="454" spans="1:7" s="2" customFormat="1" ht="19.5" customHeight="1" x14ac:dyDescent="0.15">
      <c r="A454" s="183">
        <v>6447</v>
      </c>
      <c r="B454" s="144">
        <v>1173</v>
      </c>
      <c r="C454" s="148" t="s">
        <v>269</v>
      </c>
      <c r="D454" s="165" t="str">
        <f t="shared" si="18"/>
        <v/>
      </c>
      <c r="E454" s="2">
        <f t="shared" si="19"/>
        <v>13137</v>
      </c>
      <c r="G454" s="2" t="str">
        <f t="shared" si="20"/>
        <v/>
      </c>
    </row>
    <row r="455" spans="1:7" s="2" customFormat="1" ht="19.5" customHeight="1" x14ac:dyDescent="0.15">
      <c r="A455" s="183">
        <v>6448</v>
      </c>
      <c r="B455" s="144">
        <v>1173</v>
      </c>
      <c r="C455" s="148" t="s">
        <v>587</v>
      </c>
      <c r="D455" s="165" t="str">
        <f t="shared" si="18"/>
        <v>★</v>
      </c>
      <c r="E455" s="2">
        <f t="shared" si="19"/>
        <v>13137</v>
      </c>
      <c r="G455" s="2" t="str">
        <f t="shared" si="20"/>
        <v/>
      </c>
    </row>
    <row r="456" spans="1:7" s="2" customFormat="1" ht="19.5" customHeight="1" x14ac:dyDescent="0.15">
      <c r="A456" s="183">
        <v>6451</v>
      </c>
      <c r="B456" s="144">
        <v>1242</v>
      </c>
      <c r="C456" s="148" t="s">
        <v>270</v>
      </c>
      <c r="D456" s="165" t="str">
        <f t="shared" si="18"/>
        <v/>
      </c>
      <c r="E456" s="2">
        <f t="shared" si="19"/>
        <v>13910</v>
      </c>
      <c r="G456" s="2" t="str">
        <f t="shared" si="20"/>
        <v/>
      </c>
    </row>
    <row r="457" spans="1:7" s="2" customFormat="1" ht="19.5" customHeight="1" x14ac:dyDescent="0.15">
      <c r="A457" s="183">
        <v>6452</v>
      </c>
      <c r="B457" s="144">
        <v>1242</v>
      </c>
      <c r="C457" s="148" t="s">
        <v>588</v>
      </c>
      <c r="D457" s="165" t="str">
        <f t="shared" ref="D457:D499" si="21">IF(B456=B457,"★","")</f>
        <v>★</v>
      </c>
      <c r="E457" s="2">
        <f t="shared" ref="E457:E499" si="22">ROUNDDOWN(B457*11.2,0)</f>
        <v>13910</v>
      </c>
      <c r="G457" s="2" t="str">
        <f t="shared" ref="G457:G499" si="23">IF(C457="*０．５*","★","")</f>
        <v/>
      </c>
    </row>
    <row r="458" spans="1:7" s="2" customFormat="1" ht="19.5" customHeight="1" x14ac:dyDescent="0.15">
      <c r="A458" s="183">
        <v>6455</v>
      </c>
      <c r="B458" s="144">
        <v>1311</v>
      </c>
      <c r="C458" s="148" t="s">
        <v>271</v>
      </c>
      <c r="D458" s="165" t="str">
        <f t="shared" si="21"/>
        <v/>
      </c>
      <c r="E458" s="2">
        <f t="shared" si="22"/>
        <v>14683</v>
      </c>
      <c r="G458" s="2" t="str">
        <f t="shared" si="23"/>
        <v/>
      </c>
    </row>
    <row r="459" spans="1:7" s="2" customFormat="1" ht="19.5" customHeight="1" x14ac:dyDescent="0.15">
      <c r="A459" s="183">
        <v>6456</v>
      </c>
      <c r="B459" s="144">
        <v>1311</v>
      </c>
      <c r="C459" s="148" t="s">
        <v>589</v>
      </c>
      <c r="D459" s="165" t="str">
        <f t="shared" si="21"/>
        <v>★</v>
      </c>
      <c r="E459" s="2">
        <f t="shared" si="22"/>
        <v>14683</v>
      </c>
      <c r="G459" s="2" t="str">
        <f t="shared" si="23"/>
        <v/>
      </c>
    </row>
    <row r="460" spans="1:7" s="2" customFormat="1" ht="19.5" customHeight="1" x14ac:dyDescent="0.15">
      <c r="A460" s="183">
        <v>6459</v>
      </c>
      <c r="B460" s="144">
        <v>1380</v>
      </c>
      <c r="C460" s="148" t="s">
        <v>272</v>
      </c>
      <c r="D460" s="165" t="str">
        <f t="shared" si="21"/>
        <v/>
      </c>
      <c r="E460" s="2">
        <f t="shared" si="22"/>
        <v>15456</v>
      </c>
      <c r="G460" s="2" t="str">
        <f t="shared" si="23"/>
        <v/>
      </c>
    </row>
    <row r="461" spans="1:7" s="2" customFormat="1" ht="19.5" customHeight="1" x14ac:dyDescent="0.15">
      <c r="A461" s="183">
        <v>6460</v>
      </c>
      <c r="B461" s="144">
        <v>1380</v>
      </c>
      <c r="C461" s="148" t="s">
        <v>590</v>
      </c>
      <c r="D461" s="165" t="str">
        <f t="shared" si="21"/>
        <v>★</v>
      </c>
      <c r="E461" s="2">
        <f t="shared" si="22"/>
        <v>15456</v>
      </c>
      <c r="G461" s="2" t="str">
        <f t="shared" si="23"/>
        <v/>
      </c>
    </row>
    <row r="462" spans="1:7" s="2" customFormat="1" ht="19.5" customHeight="1" x14ac:dyDescent="0.15">
      <c r="A462" s="183">
        <v>6463</v>
      </c>
      <c r="B462" s="144">
        <v>1449</v>
      </c>
      <c r="C462" s="148" t="s">
        <v>273</v>
      </c>
      <c r="D462" s="165" t="str">
        <f t="shared" si="21"/>
        <v/>
      </c>
      <c r="E462" s="2">
        <f t="shared" si="22"/>
        <v>16228</v>
      </c>
      <c r="G462" s="2" t="str">
        <f t="shared" si="23"/>
        <v/>
      </c>
    </row>
    <row r="463" spans="1:7" s="2" customFormat="1" ht="19.5" customHeight="1" thickBot="1" x14ac:dyDescent="0.2">
      <c r="A463" s="184">
        <v>6464</v>
      </c>
      <c r="B463" s="146">
        <v>1449</v>
      </c>
      <c r="C463" s="152" t="s">
        <v>591</v>
      </c>
      <c r="D463" s="165" t="str">
        <f t="shared" si="21"/>
        <v>★</v>
      </c>
      <c r="E463" s="2">
        <f t="shared" si="22"/>
        <v>16228</v>
      </c>
      <c r="G463" s="2" t="str">
        <f t="shared" si="23"/>
        <v/>
      </c>
    </row>
    <row r="464" spans="1:7" s="2" customFormat="1" ht="19.5" customHeight="1" x14ac:dyDescent="0.15">
      <c r="A464" s="185">
        <v>6467</v>
      </c>
      <c r="B464" s="150">
        <v>86</v>
      </c>
      <c r="C464" s="149" t="s">
        <v>274</v>
      </c>
      <c r="D464" s="165" t="str">
        <f t="shared" si="21"/>
        <v/>
      </c>
      <c r="E464" s="2">
        <f t="shared" si="22"/>
        <v>963</v>
      </c>
      <c r="G464" s="2" t="str">
        <f t="shared" si="23"/>
        <v/>
      </c>
    </row>
    <row r="465" spans="1:7" s="2" customFormat="1" ht="19.5" customHeight="1" x14ac:dyDescent="0.15">
      <c r="A465" s="183">
        <v>6468</v>
      </c>
      <c r="B465" s="151">
        <v>86</v>
      </c>
      <c r="C465" s="148" t="s">
        <v>592</v>
      </c>
      <c r="D465" s="165" t="str">
        <f t="shared" si="21"/>
        <v>★</v>
      </c>
      <c r="E465" s="2">
        <f t="shared" si="22"/>
        <v>963</v>
      </c>
      <c r="G465" s="2" t="str">
        <f t="shared" si="23"/>
        <v/>
      </c>
    </row>
    <row r="466" spans="1:7" s="2" customFormat="1" ht="19.5" customHeight="1" x14ac:dyDescent="0.15">
      <c r="A466" s="183">
        <v>6471</v>
      </c>
      <c r="B466" s="151">
        <v>173</v>
      </c>
      <c r="C466" s="148" t="s">
        <v>275</v>
      </c>
      <c r="D466" s="165" t="str">
        <f t="shared" si="21"/>
        <v/>
      </c>
      <c r="E466" s="2">
        <f t="shared" si="22"/>
        <v>1937</v>
      </c>
      <c r="G466" s="2" t="str">
        <f t="shared" si="23"/>
        <v/>
      </c>
    </row>
    <row r="467" spans="1:7" s="2" customFormat="1" ht="19.5" customHeight="1" x14ac:dyDescent="0.15">
      <c r="A467" s="183">
        <v>6472</v>
      </c>
      <c r="B467" s="151">
        <v>173</v>
      </c>
      <c r="C467" s="148" t="s">
        <v>593</v>
      </c>
      <c r="D467" s="165" t="str">
        <f t="shared" si="21"/>
        <v>★</v>
      </c>
      <c r="E467" s="2">
        <f t="shared" si="22"/>
        <v>1937</v>
      </c>
      <c r="G467" s="2" t="str">
        <f t="shared" si="23"/>
        <v/>
      </c>
    </row>
    <row r="468" spans="1:7" s="2" customFormat="1" ht="19.5" customHeight="1" x14ac:dyDescent="0.15">
      <c r="A468" s="183">
        <v>6475</v>
      </c>
      <c r="B468" s="151">
        <v>259</v>
      </c>
      <c r="C468" s="148" t="s">
        <v>276</v>
      </c>
      <c r="D468" s="165" t="str">
        <f t="shared" si="21"/>
        <v/>
      </c>
      <c r="E468" s="2">
        <f t="shared" si="22"/>
        <v>2900</v>
      </c>
      <c r="G468" s="2" t="str">
        <f t="shared" si="23"/>
        <v/>
      </c>
    </row>
    <row r="469" spans="1:7" s="2" customFormat="1" ht="19.5" customHeight="1" x14ac:dyDescent="0.15">
      <c r="A469" s="183">
        <v>6476</v>
      </c>
      <c r="B469" s="151">
        <v>259</v>
      </c>
      <c r="C469" s="148" t="s">
        <v>594</v>
      </c>
      <c r="D469" s="165" t="str">
        <f t="shared" si="21"/>
        <v>★</v>
      </c>
      <c r="E469" s="2">
        <f t="shared" si="22"/>
        <v>2900</v>
      </c>
      <c r="G469" s="2" t="str">
        <f t="shared" si="23"/>
        <v/>
      </c>
    </row>
    <row r="470" spans="1:7" s="2" customFormat="1" ht="19.5" customHeight="1" x14ac:dyDescent="0.15">
      <c r="A470" s="186">
        <v>6479</v>
      </c>
      <c r="B470" s="151">
        <v>345</v>
      </c>
      <c r="C470" s="148" t="s">
        <v>277</v>
      </c>
      <c r="D470" s="165" t="str">
        <f t="shared" si="21"/>
        <v/>
      </c>
      <c r="E470" s="2">
        <f t="shared" si="22"/>
        <v>3864</v>
      </c>
      <c r="G470" s="2" t="str">
        <f t="shared" si="23"/>
        <v/>
      </c>
    </row>
    <row r="471" spans="1:7" s="2" customFormat="1" ht="19.5" customHeight="1" x14ac:dyDescent="0.15">
      <c r="A471" s="186">
        <v>6480</v>
      </c>
      <c r="B471" s="151">
        <v>345</v>
      </c>
      <c r="C471" s="148" t="s">
        <v>595</v>
      </c>
      <c r="D471" s="165" t="str">
        <f t="shared" si="21"/>
        <v>★</v>
      </c>
      <c r="E471" s="2">
        <f t="shared" si="22"/>
        <v>3864</v>
      </c>
      <c r="G471" s="2" t="str">
        <f t="shared" si="23"/>
        <v/>
      </c>
    </row>
    <row r="472" spans="1:7" s="2" customFormat="1" ht="19.5" customHeight="1" x14ac:dyDescent="0.15">
      <c r="A472" s="186">
        <v>6483</v>
      </c>
      <c r="B472" s="151">
        <v>431</v>
      </c>
      <c r="C472" s="148" t="s">
        <v>278</v>
      </c>
      <c r="D472" s="165" t="str">
        <f t="shared" si="21"/>
        <v/>
      </c>
      <c r="E472" s="2">
        <f t="shared" si="22"/>
        <v>4827</v>
      </c>
      <c r="G472" s="2" t="str">
        <f t="shared" si="23"/>
        <v/>
      </c>
    </row>
    <row r="473" spans="1:7" s="2" customFormat="1" ht="19.5" customHeight="1" x14ac:dyDescent="0.15">
      <c r="A473" s="186">
        <v>6484</v>
      </c>
      <c r="B473" s="151">
        <v>431</v>
      </c>
      <c r="C473" s="148" t="s">
        <v>596</v>
      </c>
      <c r="D473" s="165" t="str">
        <f t="shared" si="21"/>
        <v>★</v>
      </c>
      <c r="E473" s="2">
        <f t="shared" si="22"/>
        <v>4827</v>
      </c>
      <c r="G473" s="2" t="str">
        <f t="shared" si="23"/>
        <v/>
      </c>
    </row>
    <row r="474" spans="1:7" s="2" customFormat="1" ht="19.5" customHeight="1" x14ac:dyDescent="0.15">
      <c r="A474" s="183">
        <v>6487</v>
      </c>
      <c r="B474" s="151">
        <v>86</v>
      </c>
      <c r="C474" s="148" t="s">
        <v>279</v>
      </c>
      <c r="D474" s="165" t="str">
        <f t="shared" si="21"/>
        <v/>
      </c>
      <c r="E474" s="2">
        <f t="shared" si="22"/>
        <v>963</v>
      </c>
      <c r="G474" s="2" t="str">
        <f t="shared" si="23"/>
        <v/>
      </c>
    </row>
    <row r="475" spans="1:7" s="2" customFormat="1" ht="19.5" customHeight="1" x14ac:dyDescent="0.15">
      <c r="A475" s="183">
        <v>6488</v>
      </c>
      <c r="B475" s="151">
        <v>86</v>
      </c>
      <c r="C475" s="148" t="s">
        <v>597</v>
      </c>
      <c r="D475" s="165" t="str">
        <f t="shared" si="21"/>
        <v>★</v>
      </c>
      <c r="E475" s="2">
        <f t="shared" si="22"/>
        <v>963</v>
      </c>
      <c r="G475" s="2" t="str">
        <f t="shared" si="23"/>
        <v/>
      </c>
    </row>
    <row r="476" spans="1:7" s="2" customFormat="1" ht="19.5" customHeight="1" x14ac:dyDescent="0.15">
      <c r="A476" s="183">
        <v>6491</v>
      </c>
      <c r="B476" s="151">
        <v>173</v>
      </c>
      <c r="C476" s="148" t="s">
        <v>280</v>
      </c>
      <c r="D476" s="165" t="str">
        <f t="shared" si="21"/>
        <v/>
      </c>
      <c r="E476" s="2">
        <f t="shared" si="22"/>
        <v>1937</v>
      </c>
      <c r="G476" s="2" t="str">
        <f t="shared" si="23"/>
        <v/>
      </c>
    </row>
    <row r="477" spans="1:7" s="2" customFormat="1" ht="19.5" customHeight="1" x14ac:dyDescent="0.15">
      <c r="A477" s="183">
        <v>6492</v>
      </c>
      <c r="B477" s="151">
        <v>173</v>
      </c>
      <c r="C477" s="148" t="s">
        <v>598</v>
      </c>
      <c r="D477" s="165" t="str">
        <f t="shared" si="21"/>
        <v>★</v>
      </c>
      <c r="E477" s="2">
        <f t="shared" si="22"/>
        <v>1937</v>
      </c>
      <c r="G477" s="2" t="str">
        <f t="shared" si="23"/>
        <v/>
      </c>
    </row>
    <row r="478" spans="1:7" s="2" customFormat="1" ht="19.5" customHeight="1" x14ac:dyDescent="0.15">
      <c r="A478" s="183">
        <v>6495</v>
      </c>
      <c r="B478" s="151">
        <v>259</v>
      </c>
      <c r="C478" s="148" t="s">
        <v>281</v>
      </c>
      <c r="D478" s="165" t="str">
        <f t="shared" si="21"/>
        <v/>
      </c>
      <c r="E478" s="2">
        <f t="shared" si="22"/>
        <v>2900</v>
      </c>
      <c r="G478" s="2" t="str">
        <f t="shared" si="23"/>
        <v/>
      </c>
    </row>
    <row r="479" spans="1:7" s="2" customFormat="1" ht="19.5" customHeight="1" x14ac:dyDescent="0.15">
      <c r="A479" s="183">
        <v>6496</v>
      </c>
      <c r="B479" s="151">
        <v>259</v>
      </c>
      <c r="C479" s="148" t="s">
        <v>599</v>
      </c>
      <c r="D479" s="165" t="str">
        <f t="shared" si="21"/>
        <v>★</v>
      </c>
      <c r="E479" s="2">
        <f t="shared" si="22"/>
        <v>2900</v>
      </c>
      <c r="G479" s="2" t="str">
        <f t="shared" si="23"/>
        <v/>
      </c>
    </row>
    <row r="480" spans="1:7" s="2" customFormat="1" ht="19.5" customHeight="1" x14ac:dyDescent="0.15">
      <c r="A480" s="183">
        <v>6499</v>
      </c>
      <c r="B480" s="151">
        <v>345</v>
      </c>
      <c r="C480" s="148" t="s">
        <v>282</v>
      </c>
      <c r="D480" s="165" t="str">
        <f t="shared" si="21"/>
        <v/>
      </c>
      <c r="E480" s="2">
        <f t="shared" si="22"/>
        <v>3864</v>
      </c>
      <c r="G480" s="2" t="str">
        <f t="shared" si="23"/>
        <v/>
      </c>
    </row>
    <row r="481" spans="1:7" s="2" customFormat="1" ht="19.5" customHeight="1" x14ac:dyDescent="0.15">
      <c r="A481" s="183">
        <v>6500</v>
      </c>
      <c r="B481" s="151">
        <v>345</v>
      </c>
      <c r="C481" s="148" t="s">
        <v>600</v>
      </c>
      <c r="D481" s="165" t="str">
        <f t="shared" si="21"/>
        <v>★</v>
      </c>
      <c r="E481" s="2">
        <f t="shared" si="22"/>
        <v>3864</v>
      </c>
      <c r="G481" s="2" t="str">
        <f t="shared" si="23"/>
        <v/>
      </c>
    </row>
    <row r="482" spans="1:7" s="2" customFormat="1" ht="19.5" customHeight="1" x14ac:dyDescent="0.15">
      <c r="A482" s="183">
        <v>6503</v>
      </c>
      <c r="B482" s="151">
        <v>431</v>
      </c>
      <c r="C482" s="148" t="s">
        <v>283</v>
      </c>
      <c r="D482" s="165" t="str">
        <f t="shared" si="21"/>
        <v/>
      </c>
      <c r="E482" s="2">
        <f t="shared" si="22"/>
        <v>4827</v>
      </c>
      <c r="G482" s="2" t="str">
        <f t="shared" si="23"/>
        <v/>
      </c>
    </row>
    <row r="483" spans="1:7" s="2" customFormat="1" ht="19.5" customHeight="1" x14ac:dyDescent="0.15">
      <c r="A483" s="183">
        <v>6504</v>
      </c>
      <c r="B483" s="151">
        <v>431</v>
      </c>
      <c r="C483" s="148" t="s">
        <v>601</v>
      </c>
      <c r="D483" s="165" t="str">
        <f t="shared" si="21"/>
        <v>★</v>
      </c>
      <c r="E483" s="2">
        <f t="shared" si="22"/>
        <v>4827</v>
      </c>
      <c r="G483" s="2" t="str">
        <f t="shared" si="23"/>
        <v/>
      </c>
    </row>
    <row r="484" spans="1:7" s="2" customFormat="1" ht="19.5" customHeight="1" x14ac:dyDescent="0.15">
      <c r="A484" s="183">
        <v>6507</v>
      </c>
      <c r="B484" s="144">
        <v>518</v>
      </c>
      <c r="C484" s="148" t="s">
        <v>284</v>
      </c>
      <c r="D484" s="165" t="str">
        <f t="shared" si="21"/>
        <v/>
      </c>
      <c r="E484" s="2">
        <f t="shared" si="22"/>
        <v>5801</v>
      </c>
      <c r="G484" s="2" t="str">
        <f t="shared" si="23"/>
        <v/>
      </c>
    </row>
    <row r="485" spans="1:7" s="2" customFormat="1" ht="19.5" customHeight="1" x14ac:dyDescent="0.15">
      <c r="A485" s="183">
        <v>6508</v>
      </c>
      <c r="B485" s="144">
        <v>518</v>
      </c>
      <c r="C485" s="148" t="s">
        <v>602</v>
      </c>
      <c r="D485" s="165" t="str">
        <f t="shared" si="21"/>
        <v>★</v>
      </c>
      <c r="E485" s="2">
        <f t="shared" si="22"/>
        <v>5801</v>
      </c>
      <c r="G485" s="2" t="str">
        <f t="shared" si="23"/>
        <v/>
      </c>
    </row>
    <row r="486" spans="1:7" s="2" customFormat="1" ht="19.5" customHeight="1" x14ac:dyDescent="0.15">
      <c r="A486" s="183">
        <v>6511</v>
      </c>
      <c r="B486" s="144">
        <v>604</v>
      </c>
      <c r="C486" s="148" t="s">
        <v>285</v>
      </c>
      <c r="D486" s="165" t="str">
        <f t="shared" si="21"/>
        <v/>
      </c>
      <c r="E486" s="2">
        <f t="shared" si="22"/>
        <v>6764</v>
      </c>
      <c r="G486" s="2" t="str">
        <f t="shared" si="23"/>
        <v/>
      </c>
    </row>
    <row r="487" spans="1:7" s="2" customFormat="1" ht="19.5" customHeight="1" x14ac:dyDescent="0.15">
      <c r="A487" s="183">
        <v>6512</v>
      </c>
      <c r="B487" s="144">
        <v>604</v>
      </c>
      <c r="C487" s="148" t="s">
        <v>603</v>
      </c>
      <c r="D487" s="165" t="str">
        <f t="shared" si="21"/>
        <v>★</v>
      </c>
      <c r="E487" s="2">
        <f t="shared" si="22"/>
        <v>6764</v>
      </c>
      <c r="G487" s="2" t="str">
        <f t="shared" si="23"/>
        <v/>
      </c>
    </row>
    <row r="488" spans="1:7" s="2" customFormat="1" ht="19.5" customHeight="1" x14ac:dyDescent="0.15">
      <c r="A488" s="183">
        <v>6515</v>
      </c>
      <c r="B488" s="144">
        <v>690</v>
      </c>
      <c r="C488" s="148" t="s">
        <v>286</v>
      </c>
      <c r="D488" s="165" t="str">
        <f t="shared" si="21"/>
        <v/>
      </c>
      <c r="E488" s="2">
        <f t="shared" si="22"/>
        <v>7728</v>
      </c>
      <c r="G488" s="2" t="str">
        <f t="shared" si="23"/>
        <v/>
      </c>
    </row>
    <row r="489" spans="1:7" s="2" customFormat="1" ht="19.5" customHeight="1" x14ac:dyDescent="0.15">
      <c r="A489" s="183">
        <v>6516</v>
      </c>
      <c r="B489" s="144">
        <v>690</v>
      </c>
      <c r="C489" s="148" t="s">
        <v>604</v>
      </c>
      <c r="D489" s="165" t="str">
        <f t="shared" si="21"/>
        <v>★</v>
      </c>
      <c r="E489" s="2">
        <f t="shared" si="22"/>
        <v>7728</v>
      </c>
      <c r="G489" s="2" t="str">
        <f t="shared" si="23"/>
        <v/>
      </c>
    </row>
    <row r="490" spans="1:7" s="2" customFormat="1" ht="19.5" customHeight="1" x14ac:dyDescent="0.15">
      <c r="A490" s="183">
        <v>6519</v>
      </c>
      <c r="B490" s="144">
        <v>776</v>
      </c>
      <c r="C490" s="148" t="s">
        <v>287</v>
      </c>
      <c r="D490" s="165" t="str">
        <f t="shared" si="21"/>
        <v/>
      </c>
      <c r="E490" s="2">
        <f t="shared" si="22"/>
        <v>8691</v>
      </c>
      <c r="G490" s="2" t="str">
        <f t="shared" si="23"/>
        <v/>
      </c>
    </row>
    <row r="491" spans="1:7" s="2" customFormat="1" ht="19.5" customHeight="1" x14ac:dyDescent="0.15">
      <c r="A491" s="183">
        <v>6520</v>
      </c>
      <c r="B491" s="144">
        <v>776</v>
      </c>
      <c r="C491" s="148" t="s">
        <v>605</v>
      </c>
      <c r="D491" s="165" t="str">
        <f t="shared" si="21"/>
        <v>★</v>
      </c>
      <c r="E491" s="2">
        <f t="shared" si="22"/>
        <v>8691</v>
      </c>
      <c r="G491" s="2" t="str">
        <f t="shared" si="23"/>
        <v/>
      </c>
    </row>
    <row r="492" spans="1:7" s="2" customFormat="1" ht="19.5" customHeight="1" x14ac:dyDescent="0.15">
      <c r="A492" s="183">
        <v>6523</v>
      </c>
      <c r="B492" s="151">
        <v>104</v>
      </c>
      <c r="C492" s="148" t="s">
        <v>288</v>
      </c>
      <c r="D492" s="165" t="str">
        <f t="shared" si="21"/>
        <v/>
      </c>
      <c r="E492" s="2">
        <f t="shared" si="22"/>
        <v>1164</v>
      </c>
      <c r="G492" s="2" t="str">
        <f t="shared" si="23"/>
        <v/>
      </c>
    </row>
    <row r="493" spans="1:7" s="2" customFormat="1" ht="19.5" customHeight="1" x14ac:dyDescent="0.15">
      <c r="A493" s="183">
        <v>6524</v>
      </c>
      <c r="B493" s="151">
        <v>104</v>
      </c>
      <c r="C493" s="148" t="s">
        <v>606</v>
      </c>
      <c r="D493" s="165" t="str">
        <f t="shared" si="21"/>
        <v>★</v>
      </c>
      <c r="E493" s="2">
        <f t="shared" si="22"/>
        <v>1164</v>
      </c>
      <c r="G493" s="2" t="str">
        <f t="shared" si="23"/>
        <v/>
      </c>
    </row>
    <row r="494" spans="1:7" s="2" customFormat="1" ht="19.5" customHeight="1" x14ac:dyDescent="0.15">
      <c r="A494" s="183">
        <v>6527</v>
      </c>
      <c r="B494" s="151">
        <v>207</v>
      </c>
      <c r="C494" s="148" t="s">
        <v>289</v>
      </c>
      <c r="D494" s="165" t="str">
        <f t="shared" si="21"/>
        <v/>
      </c>
      <c r="E494" s="2">
        <f t="shared" si="22"/>
        <v>2318</v>
      </c>
      <c r="G494" s="2" t="str">
        <f t="shared" si="23"/>
        <v/>
      </c>
    </row>
    <row r="495" spans="1:7" s="2" customFormat="1" ht="19.5" customHeight="1" x14ac:dyDescent="0.15">
      <c r="A495" s="183">
        <v>6528</v>
      </c>
      <c r="B495" s="151">
        <v>207</v>
      </c>
      <c r="C495" s="148" t="s">
        <v>607</v>
      </c>
      <c r="D495" s="165" t="str">
        <f t="shared" si="21"/>
        <v>★</v>
      </c>
      <c r="E495" s="2">
        <f t="shared" si="22"/>
        <v>2318</v>
      </c>
      <c r="G495" s="2" t="str">
        <f t="shared" si="23"/>
        <v/>
      </c>
    </row>
    <row r="496" spans="1:7" s="2" customFormat="1" ht="19.5" customHeight="1" x14ac:dyDescent="0.15">
      <c r="A496" s="183">
        <v>6531</v>
      </c>
      <c r="B496" s="151">
        <v>311</v>
      </c>
      <c r="C496" s="148" t="s">
        <v>290</v>
      </c>
      <c r="D496" s="165" t="str">
        <f t="shared" si="21"/>
        <v/>
      </c>
      <c r="E496" s="2">
        <f t="shared" si="22"/>
        <v>3483</v>
      </c>
      <c r="G496" s="2" t="str">
        <f t="shared" si="23"/>
        <v/>
      </c>
    </row>
    <row r="497" spans="1:7" s="2" customFormat="1" ht="19.5" customHeight="1" x14ac:dyDescent="0.15">
      <c r="A497" s="183">
        <v>6532</v>
      </c>
      <c r="B497" s="151">
        <v>311</v>
      </c>
      <c r="C497" s="148" t="s">
        <v>608</v>
      </c>
      <c r="D497" s="165" t="str">
        <f t="shared" si="21"/>
        <v>★</v>
      </c>
      <c r="E497" s="2">
        <f t="shared" si="22"/>
        <v>3483</v>
      </c>
      <c r="G497" s="2" t="str">
        <f t="shared" si="23"/>
        <v/>
      </c>
    </row>
    <row r="498" spans="1:7" s="2" customFormat="1" ht="19.5" customHeight="1" x14ac:dyDescent="0.15">
      <c r="A498" s="183">
        <v>6535</v>
      </c>
      <c r="B498" s="151">
        <v>414</v>
      </c>
      <c r="C498" s="148" t="s">
        <v>291</v>
      </c>
      <c r="D498" s="165" t="str">
        <f t="shared" si="21"/>
        <v/>
      </c>
      <c r="E498" s="2">
        <f t="shared" si="22"/>
        <v>4636</v>
      </c>
      <c r="G498" s="2" t="str">
        <f t="shared" si="23"/>
        <v/>
      </c>
    </row>
    <row r="499" spans="1:7" s="2" customFormat="1" ht="19.5" customHeight="1" thickBot="1" x14ac:dyDescent="0.2">
      <c r="A499" s="184">
        <v>6536</v>
      </c>
      <c r="B499" s="153">
        <v>414</v>
      </c>
      <c r="C499" s="152" t="s">
        <v>609</v>
      </c>
      <c r="D499" s="179" t="str">
        <f t="shared" si="21"/>
        <v>★</v>
      </c>
      <c r="E499" s="2">
        <f t="shared" si="22"/>
        <v>4636</v>
      </c>
      <c r="G499" s="2" t="str">
        <f t="shared" si="23"/>
        <v/>
      </c>
    </row>
  </sheetData>
  <sheetProtection password="CCC0" sheet="1" objects="1" scenarios="1"/>
  <autoFilter ref="A2:D499" xr:uid="{B7CE849B-AD8C-4D15-9235-7F9BA73EC0F1}"/>
  <mergeCells count="1">
    <mergeCell ref="A1:C1"/>
  </mergeCells>
  <phoneticPr fontId="4"/>
  <printOptions horizontalCentered="1" verticalCentered="1"/>
  <pageMargins left="0.70866141732283472" right="0.70866141732283472" top="0.15748031496062992" bottom="0.15748031496062992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請求書(ｻｰﾋﾞｽ) </vt:lpstr>
      <vt:lpstr>請求書(加算)</vt:lpstr>
      <vt:lpstr>明細書 (見本)</vt:lpstr>
      <vt:lpstr>明細書 (上限管理対象者用見本)</vt:lpstr>
      <vt:lpstr>実績記録票 (通学支援対象)見本</vt:lpstr>
      <vt:lpstr>通学支援提供内訳書 (見本)</vt:lpstr>
      <vt:lpstr>コード表</vt:lpstr>
      <vt:lpstr>コード表!Print_Area</vt:lpstr>
      <vt:lpstr>'実績記録票 (通学支援対象)見本'!Print_Area</vt:lpstr>
      <vt:lpstr>'請求書(ｻｰﾋﾞｽ) '!Print_Area</vt:lpstr>
      <vt:lpstr>'請求書(加算)'!Print_Area</vt:lpstr>
      <vt:lpstr>'通学支援提供内訳書 (見本)'!Print_Area</vt:lpstr>
      <vt:lpstr>'明細書 (見本)'!Print_Area</vt:lpstr>
      <vt:lpstr>'明細書 (上限管理対象者用見本)'!Print_Area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a0004266</dc:creator>
  <cp:lastModifiedBy>a0004630</cp:lastModifiedBy>
  <cp:lastPrinted>2026-04-02T06:40:51Z</cp:lastPrinted>
  <dcterms:created xsi:type="dcterms:W3CDTF">2024-04-17T05:45:10Z</dcterms:created>
  <dcterms:modified xsi:type="dcterms:W3CDTF">2026-04-02T06:40:54Z</dcterms:modified>
</cp:coreProperties>
</file>