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FCBCEB32-559B-45B9-BA9F-97B9622FBCA7}" xr6:coauthVersionLast="47" xr6:coauthVersionMax="47" xr10:uidLastSave="{00000000-0000-0000-0000-000000000000}"/>
  <bookViews>
    <workbookView xWindow="-108" yWindow="-108" windowWidth="23256" windowHeight="13896" xr2:uid="{5A0ECE18-57B9-4D80-AA59-208AF017A6AC}"/>
  </bookViews>
  <sheets>
    <sheet name="シートの使い方" sheetId="3" r:id="rId1"/>
    <sheet name="計算シート" sheetId="1" r:id="rId2"/>
    <sheet name="参照シート" sheetId="2" r:id="rId3"/>
  </sheets>
  <definedNames>
    <definedName name="_xlnm._FilterDatabase" localSheetId="2" hidden="1">参照シート!$A$1:$G$138</definedName>
    <definedName name="_xlnm.Print_Area" localSheetId="1">計算シート!$A$1:$P$92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9" i="2" l="1"/>
  <c r="N9" i="1"/>
  <c r="O9" i="1" s="1"/>
  <c r="J9" i="1"/>
  <c r="K9" i="1"/>
  <c r="L9" i="1" s="1"/>
  <c r="F9" i="1"/>
  <c r="G9" i="1" s="1"/>
  <c r="H9" i="1" s="1"/>
  <c r="G55" i="2" l="1"/>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O34" i="1"/>
  <c r="O50"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N11" i="1"/>
  <c r="O11" i="1" s="1"/>
  <c r="N12" i="1"/>
  <c r="O12" i="1" s="1"/>
  <c r="N13" i="1"/>
  <c r="O13" i="1" s="1"/>
  <c r="N14" i="1"/>
  <c r="O14" i="1" s="1"/>
  <c r="N15" i="1"/>
  <c r="O15" i="1" s="1"/>
  <c r="N16" i="1"/>
  <c r="O16" i="1" s="1"/>
  <c r="N17" i="1"/>
  <c r="O17" i="1" s="1"/>
  <c r="N18" i="1"/>
  <c r="O18" i="1" s="1"/>
  <c r="N19" i="1"/>
  <c r="O19" i="1" s="1"/>
  <c r="N20" i="1"/>
  <c r="O20" i="1" s="1"/>
  <c r="N21" i="1"/>
  <c r="O21" i="1" s="1"/>
  <c r="N22" i="1"/>
  <c r="O22" i="1" s="1"/>
  <c r="N23" i="1"/>
  <c r="O23" i="1" s="1"/>
  <c r="N24" i="1"/>
  <c r="O24" i="1" s="1"/>
  <c r="N25" i="1"/>
  <c r="O25" i="1" s="1"/>
  <c r="N26" i="1"/>
  <c r="O26" i="1" s="1"/>
  <c r="N27" i="1"/>
  <c r="O27" i="1" s="1"/>
  <c r="N28" i="1"/>
  <c r="O28" i="1" s="1"/>
  <c r="N29" i="1"/>
  <c r="O29" i="1" s="1"/>
  <c r="N30" i="1"/>
  <c r="O30" i="1" s="1"/>
  <c r="N31" i="1"/>
  <c r="O31" i="1" s="1"/>
  <c r="N32" i="1"/>
  <c r="O32" i="1" s="1"/>
  <c r="N33" i="1"/>
  <c r="O33" i="1" s="1"/>
  <c r="N34" i="1"/>
  <c r="N35" i="1"/>
  <c r="O35" i="1" s="1"/>
  <c r="N36" i="1"/>
  <c r="O36" i="1" s="1"/>
  <c r="N37" i="1"/>
  <c r="O37" i="1" s="1"/>
  <c r="N38" i="1"/>
  <c r="O38" i="1" s="1"/>
  <c r="N39" i="1"/>
  <c r="O39" i="1" s="1"/>
  <c r="N40" i="1"/>
  <c r="O40" i="1" s="1"/>
  <c r="N41" i="1"/>
  <c r="O41" i="1" s="1"/>
  <c r="N42" i="1"/>
  <c r="O42" i="1" s="1"/>
  <c r="N43" i="1"/>
  <c r="O43" i="1" s="1"/>
  <c r="N44" i="1"/>
  <c r="O44" i="1" s="1"/>
  <c r="N45" i="1"/>
  <c r="O45" i="1" s="1"/>
  <c r="N46" i="1"/>
  <c r="O46" i="1" s="1"/>
  <c r="N47" i="1"/>
  <c r="O47" i="1" s="1"/>
  <c r="N48" i="1"/>
  <c r="O48" i="1" s="1"/>
  <c r="N49" i="1"/>
  <c r="O49" i="1" s="1"/>
  <c r="N50" i="1"/>
  <c r="N51" i="1"/>
  <c r="O51" i="1" s="1"/>
  <c r="N52" i="1"/>
  <c r="O52" i="1" s="1"/>
  <c r="N53" i="1"/>
  <c r="O53" i="1" s="1"/>
  <c r="N54" i="1"/>
  <c r="O54" i="1" s="1"/>
  <c r="N55" i="1"/>
  <c r="O55" i="1" s="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10" i="1"/>
  <c r="O10" i="1" s="1"/>
  <c r="F21" i="1"/>
  <c r="G21" i="1" s="1"/>
  <c r="H21" i="1" s="1"/>
  <c r="F22" i="1"/>
  <c r="G22" i="1"/>
  <c r="H22" i="1"/>
  <c r="F23" i="1"/>
  <c r="G23" i="1" s="1"/>
  <c r="H23" i="1" s="1"/>
  <c r="F24" i="1"/>
  <c r="G24" i="1" s="1"/>
  <c r="H24" i="1" s="1"/>
  <c r="F25" i="1"/>
  <c r="G25" i="1" s="1"/>
  <c r="H25" i="1" s="1"/>
  <c r="F26" i="1"/>
  <c r="G26" i="1" s="1"/>
  <c r="H26" i="1" s="1"/>
  <c r="F27" i="1"/>
  <c r="G27" i="1" s="1"/>
  <c r="H27" i="1" s="1"/>
  <c r="F28" i="1"/>
  <c r="G28" i="1"/>
  <c r="H28" i="1"/>
  <c r="F29" i="1"/>
  <c r="G29" i="1" s="1"/>
  <c r="H29" i="1" s="1"/>
  <c r="F30" i="1"/>
  <c r="G30" i="1" s="1"/>
  <c r="H30" i="1" s="1"/>
  <c r="F31" i="1"/>
  <c r="G31" i="1" s="1"/>
  <c r="H31" i="1" s="1"/>
  <c r="F32" i="1"/>
  <c r="G32" i="1" s="1"/>
  <c r="H32" i="1" s="1"/>
  <c r="F33" i="1"/>
  <c r="G33" i="1"/>
  <c r="H33" i="1" s="1"/>
  <c r="F34" i="1"/>
  <c r="G34" i="1"/>
  <c r="H34" i="1"/>
  <c r="F35" i="1"/>
  <c r="G35" i="1"/>
  <c r="H35" i="1" s="1"/>
  <c r="F36" i="1"/>
  <c r="G36" i="1" s="1"/>
  <c r="H36" i="1" s="1"/>
  <c r="F37" i="1"/>
  <c r="G37" i="1" s="1"/>
  <c r="H37" i="1" s="1"/>
  <c r="F38" i="1"/>
  <c r="G38" i="1" s="1"/>
  <c r="H38" i="1" s="1"/>
  <c r="F39" i="1"/>
  <c r="G39" i="1" s="1"/>
  <c r="H39" i="1" s="1"/>
  <c r="F40" i="1"/>
  <c r="G40" i="1"/>
  <c r="H40" i="1"/>
  <c r="F41" i="1"/>
  <c r="G41" i="1"/>
  <c r="H41" i="1"/>
  <c r="F42" i="1"/>
  <c r="G42" i="1" s="1"/>
  <c r="H42" i="1" s="1"/>
  <c r="F43" i="1"/>
  <c r="G43" i="1"/>
  <c r="H43" i="1" s="1"/>
  <c r="F44" i="1"/>
  <c r="G44" i="1" s="1"/>
  <c r="H44" i="1" s="1"/>
  <c r="F45" i="1"/>
  <c r="G45" i="1"/>
  <c r="H45" i="1" s="1"/>
  <c r="F46" i="1"/>
  <c r="G46" i="1" s="1"/>
  <c r="H46" i="1" s="1"/>
  <c r="F47" i="1"/>
  <c r="G47" i="1"/>
  <c r="H47" i="1" s="1"/>
  <c r="F48" i="1"/>
  <c r="G48" i="1"/>
  <c r="H48" i="1"/>
  <c r="F49" i="1"/>
  <c r="G49" i="1"/>
  <c r="H49" i="1"/>
  <c r="F50" i="1"/>
  <c r="G50" i="1" s="1"/>
  <c r="H50" i="1" s="1"/>
  <c r="F51" i="1"/>
  <c r="G51" i="1" s="1"/>
  <c r="H51" i="1" s="1"/>
  <c r="F52" i="1"/>
  <c r="G52" i="1" s="1"/>
  <c r="H52" i="1" s="1"/>
  <c r="F53" i="1"/>
  <c r="G53" i="1" s="1"/>
  <c r="H53" i="1" s="1"/>
  <c r="F54" i="1"/>
  <c r="G54" i="1" s="1"/>
  <c r="H54" i="1" s="1"/>
  <c r="F55" i="1"/>
  <c r="G55" i="1" s="1"/>
  <c r="H55" i="1" s="1"/>
  <c r="F56" i="1"/>
  <c r="G56" i="1"/>
  <c r="H56" i="1"/>
  <c r="F57" i="1"/>
  <c r="G57" i="1"/>
  <c r="H57" i="1"/>
  <c r="F58" i="1"/>
  <c r="G58" i="1"/>
  <c r="H58" i="1"/>
  <c r="F59" i="1"/>
  <c r="G59" i="1"/>
  <c r="H59" i="1"/>
  <c r="F60" i="1"/>
  <c r="G60" i="1"/>
  <c r="H60" i="1"/>
  <c r="F61" i="1"/>
  <c r="G61" i="1"/>
  <c r="H61" i="1"/>
  <c r="F62" i="1"/>
  <c r="G62" i="1"/>
  <c r="H62" i="1"/>
  <c r="F63" i="1"/>
  <c r="G63" i="1"/>
  <c r="H63" i="1"/>
  <c r="F64" i="1"/>
  <c r="G64" i="1"/>
  <c r="H64" i="1"/>
  <c r="F65" i="1"/>
  <c r="G65" i="1"/>
  <c r="H65" i="1"/>
  <c r="F66" i="1"/>
  <c r="G66" i="1"/>
  <c r="H66" i="1"/>
  <c r="F67" i="1"/>
  <c r="G67" i="1"/>
  <c r="H67" i="1"/>
  <c r="F68" i="1"/>
  <c r="G68" i="1"/>
  <c r="H68" i="1"/>
  <c r="F69" i="1"/>
  <c r="G69" i="1"/>
  <c r="H69" i="1"/>
  <c r="F70" i="1"/>
  <c r="G70" i="1"/>
  <c r="H70" i="1"/>
  <c r="F71" i="1"/>
  <c r="G71" i="1"/>
  <c r="H71" i="1"/>
  <c r="F72" i="1"/>
  <c r="G72" i="1"/>
  <c r="H72" i="1"/>
  <c r="F73" i="1"/>
  <c r="G73" i="1"/>
  <c r="H73" i="1"/>
  <c r="F74" i="1"/>
  <c r="G74" i="1"/>
  <c r="H74" i="1"/>
  <c r="F75" i="1"/>
  <c r="G75" i="1"/>
  <c r="H75" i="1"/>
  <c r="F76" i="1"/>
  <c r="G76" i="1"/>
  <c r="H76" i="1"/>
  <c r="F77" i="1"/>
  <c r="G77" i="1"/>
  <c r="H77" i="1"/>
  <c r="F78" i="1"/>
  <c r="G78" i="1"/>
  <c r="H78" i="1"/>
  <c r="F79" i="1"/>
  <c r="G79" i="1"/>
  <c r="H79" i="1"/>
  <c r="F80" i="1"/>
  <c r="G80" i="1"/>
  <c r="H80" i="1"/>
  <c r="F81" i="1"/>
  <c r="G81" i="1"/>
  <c r="H81" i="1"/>
  <c r="F82" i="1"/>
  <c r="G82" i="1"/>
  <c r="H82" i="1"/>
  <c r="F83" i="1"/>
  <c r="G83" i="1"/>
  <c r="H83" i="1"/>
  <c r="F84" i="1"/>
  <c r="G84" i="1"/>
  <c r="H84" i="1"/>
  <c r="F85" i="1"/>
  <c r="G85" i="1"/>
  <c r="H85" i="1"/>
  <c r="F86" i="1"/>
  <c r="G86" i="1"/>
  <c r="H86" i="1"/>
  <c r="F87" i="1"/>
  <c r="G87" i="1"/>
  <c r="H87" i="1"/>
  <c r="F88" i="1"/>
  <c r="G88" i="1"/>
  <c r="H88" i="1"/>
  <c r="F89" i="1"/>
  <c r="G89" i="1"/>
  <c r="H89" i="1"/>
  <c r="F90" i="1"/>
  <c r="G90" i="1"/>
  <c r="H90" i="1"/>
  <c r="F91" i="1"/>
  <c r="G91" i="1"/>
  <c r="H91" i="1"/>
  <c r="F92" i="1"/>
  <c r="G92" i="1"/>
  <c r="H92" i="1"/>
  <c r="F10" i="1"/>
  <c r="G10" i="1" s="1"/>
  <c r="H10" i="1" s="1"/>
  <c r="F11" i="1"/>
  <c r="G11" i="1" s="1"/>
  <c r="H11" i="1" s="1"/>
  <c r="F12" i="1"/>
  <c r="G12" i="1" s="1"/>
  <c r="H12" i="1" s="1"/>
  <c r="F13" i="1"/>
  <c r="G13" i="1" s="1"/>
  <c r="H13" i="1" s="1"/>
  <c r="F14" i="1"/>
  <c r="G14" i="1" s="1"/>
  <c r="H14" i="1" s="1"/>
  <c r="F16" i="1"/>
  <c r="G16" i="1"/>
  <c r="H16" i="1" s="1"/>
  <c r="F17" i="1"/>
  <c r="G17" i="1" s="1"/>
  <c r="H17" i="1" s="1"/>
  <c r="F18" i="1"/>
  <c r="G18" i="1" s="1"/>
  <c r="H18" i="1" s="1"/>
  <c r="F19" i="1"/>
  <c r="G19" i="1" s="1"/>
  <c r="H19" i="1" s="1"/>
  <c r="F20" i="1"/>
  <c r="G20" i="1" s="1"/>
  <c r="H20" i="1" s="1"/>
  <c r="F15" i="1"/>
  <c r="G15" i="1" s="1"/>
  <c r="H15" i="1" s="1"/>
  <c r="H4" i="1" l="1"/>
  <c r="O4" i="1"/>
  <c r="L20" i="1" l="1"/>
  <c r="L21" i="1"/>
  <c r="L22" i="1"/>
  <c r="L23" i="1"/>
  <c r="L24" i="1"/>
  <c r="L26" i="1"/>
  <c r="L27" i="1"/>
  <c r="L28" i="1"/>
  <c r="L29" i="1"/>
  <c r="L30" i="1"/>
  <c r="L31" i="1"/>
  <c r="L32" i="1"/>
  <c r="L33" i="1"/>
  <c r="L34" i="1"/>
  <c r="L35"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K11" i="1"/>
  <c r="L11" i="1" s="1"/>
  <c r="K14" i="1"/>
  <c r="L14" i="1" s="1"/>
  <c r="K15" i="1"/>
  <c r="L15" i="1" s="1"/>
  <c r="K16" i="1"/>
  <c r="L16" i="1" s="1"/>
  <c r="K17" i="1"/>
  <c r="L17" i="1" s="1"/>
  <c r="K18" i="1"/>
  <c r="L18" i="1" s="1"/>
  <c r="K19" i="1"/>
  <c r="L19" i="1" s="1"/>
  <c r="K20" i="1"/>
  <c r="K21" i="1"/>
  <c r="K22" i="1"/>
  <c r="K23" i="1"/>
  <c r="K24" i="1"/>
  <c r="K25" i="1"/>
  <c r="L25" i="1" s="1"/>
  <c r="K26" i="1"/>
  <c r="K27" i="1"/>
  <c r="K28" i="1"/>
  <c r="K29" i="1"/>
  <c r="K30" i="1"/>
  <c r="K31" i="1"/>
  <c r="K32" i="1"/>
  <c r="K33" i="1"/>
  <c r="K34" i="1"/>
  <c r="K35" i="1"/>
  <c r="K36" i="1"/>
  <c r="L36" i="1" s="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10" i="1"/>
  <c r="J11" i="1"/>
  <c r="J12" i="1"/>
  <c r="J13" i="1"/>
  <c r="J14" i="1"/>
  <c r="J15" i="1"/>
  <c r="J16" i="1"/>
  <c r="J17" i="1"/>
  <c r="J18" i="1"/>
  <c r="J19" i="1"/>
  <c r="G46" i="2" l="1"/>
  <c r="G47" i="2"/>
  <c r="G48" i="2"/>
  <c r="G49" i="2"/>
  <c r="G50" i="2"/>
  <c r="G51" i="2"/>
  <c r="G52" i="2"/>
  <c r="G53" i="2"/>
  <c r="G54" i="2"/>
  <c r="G45" i="2"/>
  <c r="G44" i="2"/>
  <c r="G43" i="2"/>
  <c r="G42" i="2"/>
  <c r="G41" i="2"/>
  <c r="G40" i="2"/>
  <c r="G39" i="2"/>
  <c r="G38" i="2"/>
  <c r="G37" i="2"/>
  <c r="G36" i="2"/>
  <c r="G35" i="2"/>
  <c r="K12" i="1" s="1"/>
  <c r="L12" i="1" s="1"/>
  <c r="G34" i="2"/>
  <c r="G33" i="2"/>
  <c r="K10" i="1" s="1"/>
  <c r="L10" i="1" s="1"/>
  <c r="G32" i="2"/>
  <c r="G31" i="2"/>
  <c r="G30" i="2"/>
  <c r="G29" i="2"/>
  <c r="G28" i="2"/>
  <c r="G27" i="2"/>
  <c r="G26" i="2"/>
  <c r="G25" i="2"/>
  <c r="G24" i="2"/>
  <c r="G23" i="2"/>
  <c r="G22" i="2"/>
  <c r="G21" i="2"/>
  <c r="G20" i="2"/>
  <c r="K13" i="1" s="1"/>
  <c r="L13" i="1" s="1"/>
  <c r="G19" i="2"/>
  <c r="G18" i="2"/>
  <c r="G17" i="2"/>
  <c r="G16" i="2"/>
  <c r="G15" i="2"/>
  <c r="G14" i="2"/>
  <c r="G13" i="2"/>
  <c r="G12" i="2"/>
  <c r="G11" i="2"/>
  <c r="G10" i="2"/>
  <c r="G9" i="2"/>
  <c r="G8" i="2"/>
  <c r="G7" i="2"/>
  <c r="G6" i="2"/>
  <c r="G5" i="2"/>
  <c r="G4" i="2"/>
  <c r="G3" i="2"/>
  <c r="G2" i="2"/>
  <c r="L4" i="1" l="1"/>
</calcChain>
</file>

<file path=xl/sharedStrings.xml><?xml version="1.0" encoding="utf-8"?>
<sst xmlns="http://schemas.openxmlformats.org/spreadsheetml/2006/main" count="595" uniqueCount="338">
  <si>
    <t>種名</t>
    <rPh sb="0" eb="2">
      <t>シュメイ</t>
    </rPh>
    <phoneticPr fontId="2"/>
  </si>
  <si>
    <t>本数</t>
    <rPh sb="0" eb="2">
      <t>ホンスウ</t>
    </rPh>
    <phoneticPr fontId="2"/>
  </si>
  <si>
    <t>１本当たり吸収・固定量
（kg-CO2/年・本）</t>
    <rPh sb="1" eb="2">
      <t>ホン</t>
    </rPh>
    <rPh sb="2" eb="3">
      <t>ア</t>
    </rPh>
    <rPh sb="5" eb="7">
      <t>キュウシュウ</t>
    </rPh>
    <rPh sb="8" eb="11">
      <t>コテイリョウ</t>
    </rPh>
    <rPh sb="20" eb="21">
      <t>ネン</t>
    </rPh>
    <rPh sb="22" eb="23">
      <t>ホン</t>
    </rPh>
    <phoneticPr fontId="2"/>
  </si>
  <si>
    <t>計
（kg-CO2/年）</t>
    <rPh sb="0" eb="1">
      <t>ケイ</t>
    </rPh>
    <phoneticPr fontId="2"/>
  </si>
  <si>
    <t>科</t>
    <rPh sb="0" eb="1">
      <t>カ</t>
    </rPh>
    <phoneticPr fontId="2"/>
  </si>
  <si>
    <t>生体バイオマス成長量
（t-C/年・本）</t>
    <rPh sb="0" eb="2">
      <t>セイタイ</t>
    </rPh>
    <rPh sb="7" eb="10">
      <t>セイチョウリョウ</t>
    </rPh>
    <rPh sb="16" eb="17">
      <t>ネン</t>
    </rPh>
    <rPh sb="18" eb="19">
      <t>ホン</t>
    </rPh>
    <phoneticPr fontId="2"/>
  </si>
  <si>
    <t>属</t>
    <rPh sb="0" eb="1">
      <t>ゾク</t>
    </rPh>
    <phoneticPr fontId="2"/>
  </si>
  <si>
    <t>シラカシ</t>
    <phoneticPr fontId="2"/>
  </si>
  <si>
    <t>アラカシ</t>
    <phoneticPr fontId="2"/>
  </si>
  <si>
    <t>アカガシ</t>
    <phoneticPr fontId="2"/>
  </si>
  <si>
    <t>スダジイ</t>
    <phoneticPr fontId="2"/>
  </si>
  <si>
    <t>ネズミモチ</t>
    <phoneticPr fontId="2"/>
  </si>
  <si>
    <t>イヌシデ</t>
    <phoneticPr fontId="2"/>
  </si>
  <si>
    <t>コナラ</t>
    <phoneticPr fontId="2"/>
  </si>
  <si>
    <t>ミズキ</t>
    <phoneticPr fontId="2"/>
  </si>
  <si>
    <t>ムクノキ</t>
    <phoneticPr fontId="2"/>
  </si>
  <si>
    <t>イロハモミジ</t>
    <phoneticPr fontId="2"/>
  </si>
  <si>
    <t>エゴノキ</t>
    <phoneticPr fontId="2"/>
  </si>
  <si>
    <t>エノキ</t>
    <phoneticPr fontId="2"/>
  </si>
  <si>
    <t>タブノキ</t>
    <phoneticPr fontId="2"/>
  </si>
  <si>
    <t>アカメガシワ</t>
    <phoneticPr fontId="2"/>
  </si>
  <si>
    <t>クヌギ</t>
    <phoneticPr fontId="2"/>
  </si>
  <si>
    <t>モチノキ</t>
    <phoneticPr fontId="2"/>
  </si>
  <si>
    <t>ケヤキ</t>
    <phoneticPr fontId="2"/>
  </si>
  <si>
    <t>ヤマザクラ</t>
    <phoneticPr fontId="2"/>
  </si>
  <si>
    <t>オオシマザクラ</t>
    <phoneticPr fontId="2"/>
  </si>
  <si>
    <t>イヌマキ</t>
    <phoneticPr fontId="2"/>
  </si>
  <si>
    <t>コウヤマキ</t>
    <phoneticPr fontId="2"/>
  </si>
  <si>
    <t>マテバシイ</t>
    <phoneticPr fontId="2"/>
  </si>
  <si>
    <t>モッコク</t>
    <phoneticPr fontId="2"/>
  </si>
  <si>
    <t>サンゴジュ</t>
    <phoneticPr fontId="2"/>
  </si>
  <si>
    <t>ヤナギ</t>
    <phoneticPr fontId="2"/>
  </si>
  <si>
    <t>コブシ</t>
    <phoneticPr fontId="2"/>
  </si>
  <si>
    <t>モミジバフウ</t>
    <phoneticPr fontId="2"/>
  </si>
  <si>
    <t>ハンノキ</t>
    <phoneticPr fontId="2"/>
  </si>
  <si>
    <t>シラカバ</t>
    <phoneticPr fontId="2"/>
  </si>
  <si>
    <t>トチノキ</t>
    <phoneticPr fontId="2"/>
  </si>
  <si>
    <t>イチジク</t>
    <phoneticPr fontId="2"/>
  </si>
  <si>
    <t>クスノキ</t>
    <phoneticPr fontId="2"/>
  </si>
  <si>
    <t>ヤマモモ</t>
    <phoneticPr fontId="2"/>
  </si>
  <si>
    <t>イチョウ</t>
    <phoneticPr fontId="2"/>
  </si>
  <si>
    <t>トウカエデ</t>
    <phoneticPr fontId="2"/>
  </si>
  <si>
    <t>サルスベリ</t>
    <phoneticPr fontId="2"/>
  </si>
  <si>
    <t>ユリノキ</t>
    <phoneticPr fontId="2"/>
  </si>
  <si>
    <t>アカシア</t>
    <phoneticPr fontId="2"/>
  </si>
  <si>
    <t>クロマツ</t>
    <phoneticPr fontId="2"/>
  </si>
  <si>
    <t>オリーブ</t>
    <phoneticPr fontId="2"/>
  </si>
  <si>
    <t>ヤマボウシ</t>
    <phoneticPr fontId="2"/>
  </si>
  <si>
    <t>アカシデ</t>
    <phoneticPr fontId="2"/>
  </si>
  <si>
    <t>ハウチワカエデ</t>
    <phoneticPr fontId="2"/>
  </si>
  <si>
    <t>カツラ</t>
    <phoneticPr fontId="2"/>
  </si>
  <si>
    <t>表①</t>
    <rPh sb="0" eb="2">
      <t>ヒョウ1</t>
    </rPh>
    <phoneticPr fontId="2"/>
  </si>
  <si>
    <t>無地</t>
    <rPh sb="0" eb="2">
      <t>ムジ</t>
    </rPh>
    <phoneticPr fontId="2"/>
  </si>
  <si>
    <t>表②</t>
    <rPh sb="0" eb="1">
      <t>ヒョウ</t>
    </rPh>
    <phoneticPr fontId="2"/>
  </si>
  <si>
    <t>参照表</t>
    <rPh sb="0" eb="3">
      <t>サンショウヒョウ</t>
    </rPh>
    <phoneticPr fontId="2"/>
  </si>
  <si>
    <t>ブナ科</t>
    <rPh sb="2" eb="3">
      <t>カ</t>
    </rPh>
    <phoneticPr fontId="1"/>
  </si>
  <si>
    <t>コナラ属</t>
    <phoneticPr fontId="2"/>
  </si>
  <si>
    <t>ムクロジ科</t>
    <phoneticPr fontId="2"/>
  </si>
  <si>
    <t>カエデ属</t>
    <phoneticPr fontId="2"/>
  </si>
  <si>
    <t>クマシデ属</t>
    <rPh sb="4" eb="5">
      <t>ゾク</t>
    </rPh>
    <phoneticPr fontId="1"/>
  </si>
  <si>
    <t>カバノキ科</t>
    <phoneticPr fontId="2"/>
  </si>
  <si>
    <t>ミズキ属</t>
    <phoneticPr fontId="2"/>
  </si>
  <si>
    <t>ミズキ科</t>
    <phoneticPr fontId="2"/>
  </si>
  <si>
    <t>ムクノキ属</t>
    <phoneticPr fontId="2"/>
  </si>
  <si>
    <t>アサ科</t>
    <phoneticPr fontId="2"/>
  </si>
  <si>
    <t>アカメガシワ属</t>
    <phoneticPr fontId="2"/>
  </si>
  <si>
    <t>トウダイグサ科</t>
    <phoneticPr fontId="2"/>
  </si>
  <si>
    <t>エノキ属</t>
    <phoneticPr fontId="2"/>
  </si>
  <si>
    <t>エゴノキ属</t>
    <phoneticPr fontId="2"/>
  </si>
  <si>
    <t>エゴノキ科</t>
    <phoneticPr fontId="2"/>
  </si>
  <si>
    <t>シイ属</t>
    <rPh sb="2" eb="3">
      <t>ゾク</t>
    </rPh>
    <phoneticPr fontId="1"/>
  </si>
  <si>
    <t>ブナ科</t>
    <phoneticPr fontId="2"/>
  </si>
  <si>
    <t>モクセイ科</t>
    <phoneticPr fontId="2"/>
  </si>
  <si>
    <t>イボタノキ属</t>
    <rPh sb="5" eb="6">
      <t>ゾク</t>
    </rPh>
    <phoneticPr fontId="2"/>
  </si>
  <si>
    <t>タブ属</t>
    <rPh sb="2" eb="3">
      <t>ゾク</t>
    </rPh>
    <phoneticPr fontId="1"/>
  </si>
  <si>
    <t>クスノキ科</t>
    <phoneticPr fontId="2"/>
  </si>
  <si>
    <t>ニレ科</t>
    <rPh sb="2" eb="3">
      <t>カ</t>
    </rPh>
    <phoneticPr fontId="2"/>
  </si>
  <si>
    <t>ケヤキ属</t>
    <rPh sb="3" eb="4">
      <t>ゾク</t>
    </rPh>
    <phoneticPr fontId="2"/>
  </si>
  <si>
    <t>マテバシイ属</t>
    <phoneticPr fontId="2"/>
  </si>
  <si>
    <t>ヤマモモ属</t>
    <phoneticPr fontId="2"/>
  </si>
  <si>
    <t>ヤマモモ科</t>
    <phoneticPr fontId="2"/>
  </si>
  <si>
    <t>モクレン科</t>
    <phoneticPr fontId="2"/>
  </si>
  <si>
    <t>ユリノキ属</t>
    <phoneticPr fontId="2"/>
  </si>
  <si>
    <t>バラ科</t>
  </si>
  <si>
    <t>フウ属</t>
    <phoneticPr fontId="2"/>
  </si>
  <si>
    <t>フウ科</t>
    <phoneticPr fontId="2"/>
  </si>
  <si>
    <t>マツ科</t>
    <phoneticPr fontId="2"/>
  </si>
  <si>
    <t>マツ属</t>
    <phoneticPr fontId="2"/>
  </si>
  <si>
    <t>イチョウ科</t>
    <phoneticPr fontId="2"/>
  </si>
  <si>
    <t>イチョウ属</t>
    <phoneticPr fontId="2"/>
  </si>
  <si>
    <t>クスノキ属</t>
    <phoneticPr fontId="2"/>
  </si>
  <si>
    <t>サクラ属</t>
    <phoneticPr fontId="2"/>
  </si>
  <si>
    <t>モチノキ属</t>
    <phoneticPr fontId="2"/>
  </si>
  <si>
    <t>モチノキ科</t>
    <phoneticPr fontId="2"/>
  </si>
  <si>
    <t>マキ属</t>
    <phoneticPr fontId="2"/>
  </si>
  <si>
    <t>マキ科</t>
    <phoneticPr fontId="2"/>
  </si>
  <si>
    <t>スギ科</t>
    <phoneticPr fontId="2"/>
  </si>
  <si>
    <t>コウヤマキ属</t>
    <phoneticPr fontId="2"/>
  </si>
  <si>
    <t>ツバキ科</t>
    <phoneticPr fontId="2"/>
  </si>
  <si>
    <t>モッコク属</t>
    <phoneticPr fontId="2"/>
  </si>
  <si>
    <t>ミソハギ科</t>
    <phoneticPr fontId="2"/>
  </si>
  <si>
    <t>サルスベリ属</t>
    <phoneticPr fontId="2"/>
  </si>
  <si>
    <t>スイカズラ科</t>
    <phoneticPr fontId="2"/>
  </si>
  <si>
    <t>ガマスミ属</t>
    <phoneticPr fontId="2"/>
  </si>
  <si>
    <t>モクレン属</t>
    <phoneticPr fontId="2"/>
  </si>
  <si>
    <t>トチノキ属</t>
    <phoneticPr fontId="2"/>
  </si>
  <si>
    <t>カエデ科</t>
    <phoneticPr fontId="2"/>
  </si>
  <si>
    <t>ヤナギ科</t>
    <rPh sb="3" eb="4">
      <t>カ</t>
    </rPh>
    <phoneticPr fontId="2"/>
  </si>
  <si>
    <t>ヤナギ属</t>
    <rPh sb="3" eb="4">
      <t>ゾク</t>
    </rPh>
    <phoneticPr fontId="2"/>
  </si>
  <si>
    <t>ハンノキ属</t>
    <phoneticPr fontId="2"/>
  </si>
  <si>
    <t>力バノキ属</t>
    <phoneticPr fontId="2"/>
  </si>
  <si>
    <t>クワ科</t>
    <phoneticPr fontId="2"/>
  </si>
  <si>
    <t>イチジク属</t>
    <phoneticPr fontId="2"/>
  </si>
  <si>
    <t>マメ科</t>
    <rPh sb="2" eb="3">
      <t>カ</t>
    </rPh>
    <phoneticPr fontId="2"/>
  </si>
  <si>
    <t>アカシア属</t>
    <rPh sb="4" eb="5">
      <t>ゾク</t>
    </rPh>
    <phoneticPr fontId="2"/>
  </si>
  <si>
    <t>オリーブ属</t>
    <phoneticPr fontId="2"/>
  </si>
  <si>
    <t>クマシデ属</t>
    <phoneticPr fontId="2"/>
  </si>
  <si>
    <t>カツラ科</t>
    <phoneticPr fontId="2"/>
  </si>
  <si>
    <t>カツラ属</t>
    <phoneticPr fontId="2"/>
  </si>
  <si>
    <t>作業用</t>
    <rPh sb="0" eb="3">
      <t>サギョウヨウ</t>
    </rPh>
    <phoneticPr fontId="2"/>
  </si>
  <si>
    <r>
      <t>ムクロジ科</t>
    </r>
    <r>
      <rPr>
        <sz val="10"/>
        <color rgb="FFFF0000"/>
        <rFont val="游ゴシック"/>
        <family val="3"/>
        <charset val="128"/>
        <scheme val="minor"/>
      </rPr>
      <t>（旧トチノキ科）</t>
    </r>
    <rPh sb="6" eb="7">
      <t>キュウ</t>
    </rPh>
    <rPh sb="11" eb="12">
      <t>カ</t>
    </rPh>
    <phoneticPr fontId="2"/>
  </si>
  <si>
    <t>該当しない樹種（＝0.0105）</t>
    <rPh sb="0" eb="2">
      <t>ガイトウ</t>
    </rPh>
    <rPh sb="5" eb="7">
      <t>ジュシュ</t>
    </rPh>
    <phoneticPr fontId="2"/>
  </si>
  <si>
    <t>イタヤカエデ</t>
    <phoneticPr fontId="2"/>
  </si>
  <si>
    <t>イタヤカエデ類</t>
    <rPh sb="6" eb="7">
      <t>ルイ</t>
    </rPh>
    <phoneticPr fontId="2"/>
  </si>
  <si>
    <t>エンコウカエデ</t>
    <phoneticPr fontId="2"/>
  </si>
  <si>
    <t>オオモミジ</t>
    <phoneticPr fontId="2"/>
  </si>
  <si>
    <t>サトウカエデ</t>
    <phoneticPr fontId="2"/>
  </si>
  <si>
    <t>ベニシダレ</t>
    <phoneticPr fontId="2"/>
  </si>
  <si>
    <t>ヤマモミジ</t>
    <phoneticPr fontId="2"/>
  </si>
  <si>
    <t>メグスリノキ</t>
    <phoneticPr fontId="2"/>
  </si>
  <si>
    <t>ノムラカエデ</t>
    <phoneticPr fontId="2"/>
  </si>
  <si>
    <t>入力欄</t>
    <rPh sb="0" eb="2">
      <t>ニュウリョク</t>
    </rPh>
    <rPh sb="2" eb="3">
      <t>ラン</t>
    </rPh>
    <phoneticPr fontId="2"/>
  </si>
  <si>
    <t>生体バイオマス成長量
（t-C/年・本）</t>
    <phoneticPr fontId="2"/>
  </si>
  <si>
    <t>←小数点以下第3位で四捨五入</t>
    <rPh sb="1" eb="4">
      <t>ショウスウテン</t>
    </rPh>
    <rPh sb="4" eb="6">
      <t>イカ</t>
    </rPh>
    <rPh sb="6" eb="7">
      <t>ダイ</t>
    </rPh>
    <rPh sb="8" eb="9">
      <t>イ</t>
    </rPh>
    <rPh sb="10" eb="14">
      <t>シシャゴニュウ</t>
    </rPh>
    <phoneticPr fontId="2"/>
  </si>
  <si>
    <t>胸高直径（cm)</t>
    <rPh sb="0" eb="4">
      <t>キョウコウチョッケイ</t>
    </rPh>
    <phoneticPr fontId="2"/>
  </si>
  <si>
    <t>CO2吸収・固定量
（kg-CO2/年）</t>
    <rPh sb="3" eb="5">
      <t>キュウシュウ</t>
    </rPh>
    <rPh sb="6" eb="9">
      <t>コテイリョウ</t>
    </rPh>
    <phoneticPr fontId="2"/>
  </si>
  <si>
    <t>胸高直径を基にした算定</t>
    <phoneticPr fontId="2"/>
  </si>
  <si>
    <t>樹種を基にした算定</t>
    <phoneticPr fontId="2"/>
  </si>
  <si>
    <t>本数を基にした算定</t>
    <rPh sb="0" eb="2">
      <t>ホンスウ</t>
    </rPh>
    <phoneticPr fontId="2"/>
  </si>
  <si>
    <t>TSUNAG申請の手引き表２</t>
    <rPh sb="6" eb="8">
      <t>シンセイ</t>
    </rPh>
    <rPh sb="9" eb="11">
      <t>テビ</t>
    </rPh>
    <rPh sb="12" eb="13">
      <t>ヒョウ</t>
    </rPh>
    <phoneticPr fontId="2"/>
  </si>
  <si>
    <t>イスノキ</t>
  </si>
  <si>
    <t>ハイノキ科</t>
  </si>
  <si>
    <t>イスノキ属</t>
  </si>
  <si>
    <t>ウバメガシ</t>
  </si>
  <si>
    <t>ブナ科</t>
  </si>
  <si>
    <t>コナラ属</t>
  </si>
  <si>
    <t>ウラジロガシ</t>
  </si>
  <si>
    <t>オトメツバキ</t>
  </si>
  <si>
    <t>ツバキ科</t>
  </si>
  <si>
    <t>ツバキ属</t>
  </si>
  <si>
    <t>カクレミノ</t>
  </si>
  <si>
    <t>ウコギ科</t>
  </si>
  <si>
    <t>カクレミノ属</t>
  </si>
  <si>
    <t>キンモクセイ</t>
  </si>
  <si>
    <t>モクセイ科</t>
  </si>
  <si>
    <t>モクセイ属</t>
  </si>
  <si>
    <t>クロガネモチ</t>
  </si>
  <si>
    <t>モチノキ科</t>
  </si>
  <si>
    <t>モチノキ属</t>
  </si>
  <si>
    <t>ゲッケイジュ</t>
  </si>
  <si>
    <t>クスノキ科</t>
  </si>
  <si>
    <t>ゲッケイジュ属</t>
  </si>
  <si>
    <t>コウオトメツバキ</t>
  </si>
  <si>
    <t>サザンカ</t>
  </si>
  <si>
    <t>シマトネリコ</t>
  </si>
  <si>
    <t>トネリコ属</t>
  </si>
  <si>
    <t>ソヨゴ</t>
  </si>
  <si>
    <t>ツブラジイ</t>
  </si>
  <si>
    <t>シイ属</t>
  </si>
  <si>
    <t>トキワマンサク</t>
  </si>
  <si>
    <t>マンサク科</t>
  </si>
  <si>
    <t>トキワマンサク属</t>
  </si>
  <si>
    <t>ヒイラギ</t>
  </si>
  <si>
    <t>ヒイラギモクセイ</t>
  </si>
  <si>
    <t>ヒメユズリハ</t>
  </si>
  <si>
    <t>ユズリハ科</t>
  </si>
  <si>
    <t>ユズリハ属</t>
  </si>
  <si>
    <t>フサアカシア</t>
  </si>
  <si>
    <t>マメ科</t>
  </si>
  <si>
    <t>アカシア属</t>
  </si>
  <si>
    <t>ホソバタイサンボク</t>
  </si>
  <si>
    <t>モクレン科</t>
  </si>
  <si>
    <t>タイサンボク属</t>
  </si>
  <si>
    <t>ホルトノキ</t>
  </si>
  <si>
    <t>ホルトノキ科</t>
  </si>
  <si>
    <t>ホルトノキ属</t>
  </si>
  <si>
    <t>ヤブツバキ</t>
  </si>
  <si>
    <t>ヤブニッケイ</t>
  </si>
  <si>
    <t>ニッケイ属</t>
  </si>
  <si>
    <t>ユズリハ</t>
  </si>
  <si>
    <t>アオギリ</t>
  </si>
  <si>
    <t>アオギリ科</t>
  </si>
  <si>
    <t>アオギリ属</t>
  </si>
  <si>
    <t>アキニレ</t>
  </si>
  <si>
    <t>ニレ科</t>
  </si>
  <si>
    <t>ニレ属</t>
  </si>
  <si>
    <t>アベマキ</t>
  </si>
  <si>
    <t>イタリアヤマナラシ</t>
  </si>
  <si>
    <t>ヤナギ科</t>
  </si>
  <si>
    <t>ポプラ属</t>
  </si>
  <si>
    <t>ウメ</t>
  </si>
  <si>
    <t>サクラ属</t>
  </si>
  <si>
    <t>ウメモドキ</t>
  </si>
  <si>
    <t>ウメモドキ属</t>
  </si>
  <si>
    <t>エンジュ</t>
  </si>
  <si>
    <t>クサエンジュ属</t>
  </si>
  <si>
    <t>オオヤマザクラ</t>
  </si>
  <si>
    <t>カシワ</t>
  </si>
  <si>
    <t>カロリナポプラ</t>
  </si>
  <si>
    <t>カンヒザクラ</t>
  </si>
  <si>
    <t>サトザクラ</t>
  </si>
  <si>
    <t>サンシュユ</t>
  </si>
  <si>
    <t>ミズキ科</t>
  </si>
  <si>
    <t>ミズキ属</t>
  </si>
  <si>
    <t>シダレザクラ</t>
  </si>
  <si>
    <t>シダレモミジ</t>
  </si>
  <si>
    <t>ムクロジ科</t>
  </si>
  <si>
    <t>カエデ属</t>
  </si>
  <si>
    <t>シダレヤナギ</t>
  </si>
  <si>
    <t>ヤナギ属</t>
  </si>
  <si>
    <t>シデコブシ</t>
  </si>
  <si>
    <t>モクレン属</t>
  </si>
  <si>
    <t>シモクレン</t>
  </si>
  <si>
    <t>シラカンバ</t>
  </si>
  <si>
    <t>カバノキ科</t>
  </si>
  <si>
    <t>カバノキ属</t>
  </si>
  <si>
    <t>スズカケノキ</t>
  </si>
  <si>
    <t>スズカケノキ科</t>
  </si>
  <si>
    <t>スズカケノキ属</t>
  </si>
  <si>
    <t>ソメイヨシノ</t>
  </si>
  <si>
    <t>タイワンフウ</t>
  </si>
  <si>
    <t>フウ科</t>
  </si>
  <si>
    <t>フウ属</t>
  </si>
  <si>
    <t>ナツツバキ</t>
  </si>
  <si>
    <t>ナツツバキ属</t>
  </si>
  <si>
    <t>ナナカマド</t>
  </si>
  <si>
    <t>ナナカマド属</t>
  </si>
  <si>
    <t>ナンキンハゼ</t>
  </si>
  <si>
    <t>トウダイグサ科</t>
  </si>
  <si>
    <t>ナンキンハゼ属</t>
  </si>
  <si>
    <t>ネムノキ</t>
  </si>
  <si>
    <t>ネムノキ属</t>
  </si>
  <si>
    <t>ハクウンボク</t>
  </si>
  <si>
    <t>エゴノキ科</t>
  </si>
  <si>
    <t>エゴノキ属</t>
  </si>
  <si>
    <t>ハクモクレン</t>
  </si>
  <si>
    <t>ハナカイドウ</t>
  </si>
  <si>
    <t>リンゴ属</t>
  </si>
  <si>
    <t>ハナミズキ</t>
  </si>
  <si>
    <t>ハマボウ</t>
  </si>
  <si>
    <t>アオイ科</t>
  </si>
  <si>
    <t>ハマボウ属</t>
  </si>
  <si>
    <t>ハルニレ</t>
  </si>
  <si>
    <t>ヒトツバタゴ</t>
  </si>
  <si>
    <t>ヒトツバタゴ属</t>
  </si>
  <si>
    <t>ヒメシャラ</t>
  </si>
  <si>
    <t>ヒメシャラ属</t>
  </si>
  <si>
    <t>ブナ</t>
  </si>
  <si>
    <t>ブナ属</t>
  </si>
  <si>
    <t>ホオノキ</t>
  </si>
  <si>
    <t>ホオノキ属</t>
  </si>
  <si>
    <t>マユミ</t>
  </si>
  <si>
    <t>ニシキギ科</t>
  </si>
  <si>
    <t>ニシキギ属</t>
  </si>
  <si>
    <t>マンサク</t>
  </si>
  <si>
    <t>マンサク属</t>
  </si>
  <si>
    <t>ミズナラ</t>
  </si>
  <si>
    <t>ムクゲ</t>
  </si>
  <si>
    <t>ムクゲ属</t>
  </si>
  <si>
    <t>ヤシャブシ</t>
  </si>
  <si>
    <t>ハンノキ属</t>
  </si>
  <si>
    <t>ヤマハンノキ</t>
  </si>
  <si>
    <t>ロウバイ</t>
  </si>
  <si>
    <t>ロウバイ科</t>
  </si>
  <si>
    <t>ロウバイ属</t>
  </si>
  <si>
    <t>アカエゾマツ</t>
  </si>
  <si>
    <t>マツ科</t>
  </si>
  <si>
    <t>トウヒ属</t>
  </si>
  <si>
    <t>アカマツ</t>
  </si>
  <si>
    <t>マツ属</t>
  </si>
  <si>
    <t>イチイ</t>
  </si>
  <si>
    <t>イチイ科</t>
  </si>
  <si>
    <t>イチイ属</t>
  </si>
  <si>
    <t>ウラジロモミ</t>
  </si>
  <si>
    <t>モミ属</t>
  </si>
  <si>
    <t>カイズカイブキ</t>
  </si>
  <si>
    <t>ヒノキ科</t>
  </si>
  <si>
    <t>ビャクシン属</t>
  </si>
  <si>
    <t>カラマツ</t>
  </si>
  <si>
    <t>カラマツ属</t>
  </si>
  <si>
    <t>サワラ</t>
  </si>
  <si>
    <t>ヒノキ属</t>
  </si>
  <si>
    <t>スギ</t>
  </si>
  <si>
    <t>スギ科</t>
  </si>
  <si>
    <t>スギ属</t>
  </si>
  <si>
    <t>チャボヒバ</t>
  </si>
  <si>
    <t>トドマツ</t>
  </si>
  <si>
    <t>ドイツトウヒ</t>
  </si>
  <si>
    <t>ニオイヒバ</t>
  </si>
  <si>
    <t>クロベ属</t>
  </si>
  <si>
    <t>ニッコウヒバ</t>
  </si>
  <si>
    <t>ヒノキ</t>
  </si>
  <si>
    <t>ヒマラヤスギ</t>
  </si>
  <si>
    <t>ヒマラヤスギ属</t>
  </si>
  <si>
    <t>メタセコイヤ</t>
  </si>
  <si>
    <t>メタセコイヤ属</t>
  </si>
  <si>
    <t>ラカンマキ</t>
  </si>
  <si>
    <t>マキ科</t>
  </si>
  <si>
    <t>マキ属</t>
  </si>
  <si>
    <t>ラクウショウ</t>
  </si>
  <si>
    <t>ヌマスギ属</t>
  </si>
  <si>
    <t>出所（作業用）</t>
    <rPh sb="0" eb="2">
      <t>シュッショ</t>
    </rPh>
    <rPh sb="3" eb="6">
      <t>サギョウヨウ</t>
    </rPh>
    <phoneticPr fontId="2"/>
  </si>
  <si>
    <t>緑化計画手引きp21在来種・高木</t>
    <rPh sb="0" eb="4">
      <t>リョッカケイカク</t>
    </rPh>
    <rPh sb="4" eb="6">
      <t>テビ</t>
    </rPh>
    <rPh sb="10" eb="13">
      <t>ザイライシュ</t>
    </rPh>
    <rPh sb="14" eb="16">
      <t>コウボク</t>
    </rPh>
    <phoneticPr fontId="2"/>
  </si>
  <si>
    <t>緑化計画手引きp22手法９</t>
    <rPh sb="10" eb="12">
      <t>シュホウ</t>
    </rPh>
    <phoneticPr fontId="2"/>
  </si>
  <si>
    <t>緑化計画手引きp31樹種の参考例・高木</t>
    <rPh sb="10" eb="12">
      <t>ジュシュ</t>
    </rPh>
    <rPh sb="13" eb="15">
      <t>サンコウ</t>
    </rPh>
    <rPh sb="15" eb="16">
      <t>レイ</t>
    </rPh>
    <rPh sb="17" eb="18">
      <t>コウ</t>
    </rPh>
    <rPh sb="18" eb="19">
      <t>キ</t>
    </rPh>
    <phoneticPr fontId="2"/>
  </si>
  <si>
    <t>緑化計画手引きp19手法6</t>
    <rPh sb="10" eb="12">
      <t>シュホウ</t>
    </rPh>
    <phoneticPr fontId="2"/>
  </si>
  <si>
    <t>緑化計画手引きp19手法7</t>
    <rPh sb="10" eb="12">
      <t>シュホウ</t>
    </rPh>
    <phoneticPr fontId="2"/>
  </si>
  <si>
    <t>緑化計画手引きp19手法8</t>
    <rPh sb="10" eb="12">
      <t>シュホウ</t>
    </rPh>
    <phoneticPr fontId="2"/>
  </si>
  <si>
    <t>TSUNAG申請の手引き表②掲載種</t>
    <rPh sb="12" eb="13">
      <t>ヒョウ</t>
    </rPh>
    <rPh sb="14" eb="16">
      <t>ケイサイ</t>
    </rPh>
    <rPh sb="16" eb="17">
      <t>シュ</t>
    </rPh>
    <phoneticPr fontId="2"/>
  </si>
  <si>
    <t>樹種</t>
    <rPh sb="0" eb="2">
      <t>ジュシュ</t>
    </rPh>
    <phoneticPr fontId="2"/>
  </si>
  <si>
    <t>１本当たりの
吸収・固定量
（kg-CO2/年・本）</t>
    <rPh sb="1" eb="2">
      <t>ホン</t>
    </rPh>
    <rPh sb="2" eb="3">
      <t>ア</t>
    </rPh>
    <rPh sb="7" eb="9">
      <t>キュウシュウ</t>
    </rPh>
    <rPh sb="10" eb="13">
      <t>コテイリョウ</t>
    </rPh>
    <rPh sb="22" eb="23">
      <t>ネン</t>
    </rPh>
    <rPh sb="24" eb="25">
      <t>ホン</t>
    </rPh>
    <phoneticPr fontId="2"/>
  </si>
  <si>
    <t>算定結果</t>
    <rPh sb="0" eb="4">
      <t>サンテイケッカ</t>
    </rPh>
    <phoneticPr fontId="2"/>
  </si>
  <si>
    <t>（記入例）イチョウ</t>
    <rPh sb="1" eb="4">
      <t>キニュウレイ</t>
    </rPh>
    <phoneticPr fontId="2"/>
  </si>
  <si>
    <t>本数を基にした算定
0.0385 t-CO2/本・年×本数×1,000</t>
    <rPh sb="0" eb="2">
      <t>ホンスウ</t>
    </rPh>
    <rPh sb="27" eb="29">
      <t>ホンスウ</t>
    </rPh>
    <phoneticPr fontId="2"/>
  </si>
  <si>
    <t>樹種を基にした算定
年間生体バイオマス成長量×44/12×1,000</t>
    <rPh sb="0" eb="2">
      <t>ジュシュ</t>
    </rPh>
    <rPh sb="3" eb="4">
      <t>モト</t>
    </rPh>
    <rPh sb="7" eb="9">
      <t>サンテイ</t>
    </rPh>
    <rPh sb="10" eb="12">
      <t>ネンカン</t>
    </rPh>
    <phoneticPr fontId="2"/>
  </si>
  <si>
    <r>
      <t>胸高直径を基にした算定
0.111｛（X＋1.1）</t>
    </r>
    <r>
      <rPr>
        <vertAlign val="superscript"/>
        <sz val="11"/>
        <color theme="1"/>
        <rFont val="游ゴシック"/>
        <family val="3"/>
        <charset val="128"/>
        <scheme val="minor"/>
      </rPr>
      <t>2.6173</t>
    </r>
    <r>
      <rPr>
        <sz val="11"/>
        <color theme="1"/>
        <rFont val="游ゴシック"/>
        <family val="3"/>
        <charset val="128"/>
        <scheme val="minor"/>
      </rPr>
      <t>－X</t>
    </r>
    <r>
      <rPr>
        <vertAlign val="superscript"/>
        <sz val="11"/>
        <color theme="1"/>
        <rFont val="游ゴシック"/>
        <family val="3"/>
        <charset val="128"/>
        <scheme val="minor"/>
      </rPr>
      <t>2.6173</t>
    </r>
    <r>
      <rPr>
        <sz val="11"/>
        <color theme="1"/>
        <rFont val="游ゴシック"/>
        <family val="3"/>
        <charset val="128"/>
        <scheme val="minor"/>
      </rPr>
      <t xml:space="preserve">｝
</t>
    </r>
    <r>
      <rPr>
        <sz val="9"/>
        <color theme="1"/>
        <rFont val="游ゴシック"/>
        <family val="3"/>
        <charset val="128"/>
        <scheme val="minor"/>
      </rPr>
      <t>※X=胸高直径（cm）</t>
    </r>
    <rPh sb="0" eb="4">
      <t>キョウコウチョッケイ</t>
    </rPh>
    <rPh sb="5" eb="6">
      <t>モト</t>
    </rPh>
    <rPh sb="9" eb="11">
      <t>サンテイ</t>
    </rPh>
    <phoneticPr fontId="2"/>
  </si>
  <si>
    <t>幹周り（m）</t>
    <rPh sb="0" eb="2">
      <t>ミキシュウ</t>
    </rPh>
    <phoneticPr fontId="2"/>
  </si>
  <si>
    <t>樹木によるＣＯ２吸収・固定量計算シート</t>
    <rPh sb="0" eb="2">
      <t>ジュモク</t>
    </rPh>
    <rPh sb="8" eb="10">
      <t>キュウシュウ</t>
    </rPh>
    <rPh sb="11" eb="13">
      <t>コテイ</t>
    </rPh>
    <rPh sb="13" eb="14">
      <t>リョウ</t>
    </rPh>
    <rPh sb="14" eb="16">
      <t>ケイサン</t>
    </rPh>
    <phoneticPr fontId="2"/>
  </si>
  <si>
    <t>樹木によるＣＯ２吸収・固定量計算シートの使用方法</t>
    <rPh sb="20" eb="24">
      <t>シヨウホウホウ</t>
    </rPh>
    <phoneticPr fontId="2"/>
  </si>
  <si>
    <t>　　　①算定したい樹木の情報（本数、樹種、幹周り）がわかる資料を準備します。</t>
    <rPh sb="4" eb="6">
      <t>サンテイ</t>
    </rPh>
    <rPh sb="9" eb="11">
      <t>ジュモク</t>
    </rPh>
    <rPh sb="12" eb="14">
      <t>ジョウホウ</t>
    </rPh>
    <rPh sb="15" eb="17">
      <t>ホンスウ</t>
    </rPh>
    <rPh sb="18" eb="20">
      <t>ジュシュ</t>
    </rPh>
    <rPh sb="21" eb="23">
      <t>ミキマワ</t>
    </rPh>
    <rPh sb="29" eb="31">
      <t>シリョウ</t>
    </rPh>
    <rPh sb="32" eb="34">
      <t>ジュンビ</t>
    </rPh>
    <phoneticPr fontId="2"/>
  </si>
  <si>
    <t>　　　②計算シートを開き、入力欄の黄色のセルへ樹木の情報を選択・入力します。※いずれかの情報だけでも算定できます。</t>
    <rPh sb="4" eb="6">
      <t>ケイサン</t>
    </rPh>
    <rPh sb="10" eb="11">
      <t>ヒラ</t>
    </rPh>
    <rPh sb="13" eb="16">
      <t>ニュウリョクラン</t>
    </rPh>
    <rPh sb="17" eb="19">
      <t>キイロ</t>
    </rPh>
    <rPh sb="23" eb="25">
      <t>ジュモク</t>
    </rPh>
    <rPh sb="26" eb="28">
      <t>ジョウホウ</t>
    </rPh>
    <rPh sb="29" eb="31">
      <t>センタク</t>
    </rPh>
    <rPh sb="32" eb="34">
      <t>ニュウリョク</t>
    </rPh>
    <phoneticPr fontId="2"/>
  </si>
  <si>
    <t>　　　　　②－２　胸高直径を基にした算定を行う場合：B列へ樹木ごとの幹周りの長さを入力します。※単位に注意し、数字のみを入力してください。</t>
    <rPh sb="9" eb="13">
      <t>キョウコウチョッケイ</t>
    </rPh>
    <rPh sb="14" eb="15">
      <t>モト</t>
    </rPh>
    <rPh sb="18" eb="20">
      <t>サンテイ</t>
    </rPh>
    <rPh sb="21" eb="22">
      <t>オコナ</t>
    </rPh>
    <rPh sb="23" eb="25">
      <t>バアイ</t>
    </rPh>
    <rPh sb="27" eb="28">
      <t>レツ</t>
    </rPh>
    <rPh sb="29" eb="31">
      <t>ジュモク</t>
    </rPh>
    <rPh sb="34" eb="36">
      <t>ミキマワ</t>
    </rPh>
    <rPh sb="38" eb="39">
      <t>ナガ</t>
    </rPh>
    <rPh sb="41" eb="43">
      <t>ニュウリョク</t>
    </rPh>
    <rPh sb="48" eb="50">
      <t>タンイ</t>
    </rPh>
    <rPh sb="51" eb="53">
      <t>チュウイ</t>
    </rPh>
    <rPh sb="55" eb="57">
      <t>スウジ</t>
    </rPh>
    <rPh sb="60" eb="62">
      <t>ニュウリョク</t>
    </rPh>
    <phoneticPr fontId="2"/>
  </si>
  <si>
    <t>　　　　　②ー３　本数を基にした算定を行う場合：C列へ算定したい樹木の本数を入力します。</t>
    <rPh sb="9" eb="11">
      <t>ホンスウ</t>
    </rPh>
    <rPh sb="12" eb="13">
      <t>モト</t>
    </rPh>
    <rPh sb="16" eb="18">
      <t>サンテイ</t>
    </rPh>
    <rPh sb="19" eb="20">
      <t>オコナ</t>
    </rPh>
    <rPh sb="21" eb="23">
      <t>バアイ</t>
    </rPh>
    <rPh sb="25" eb="26">
      <t>レツ</t>
    </rPh>
    <rPh sb="27" eb="29">
      <t>サンテイ</t>
    </rPh>
    <rPh sb="32" eb="34">
      <t>ジュモク</t>
    </rPh>
    <rPh sb="35" eb="37">
      <t>ホンスウ</t>
    </rPh>
    <rPh sb="38" eb="40">
      <t>ニュウリョク</t>
    </rPh>
    <phoneticPr fontId="2"/>
  </si>
  <si>
    <t>　　　　　※本数、樹種、幹周りのすべての情報を入力すると、３つの手法での算定ができます。</t>
    <rPh sb="20" eb="22">
      <t>ジョウホウ</t>
    </rPh>
    <rPh sb="23" eb="25">
      <t>ニュウリョク</t>
    </rPh>
    <rPh sb="32" eb="34">
      <t>シュホウ</t>
    </rPh>
    <rPh sb="36" eb="38">
      <t>サンテイ</t>
    </rPh>
    <phoneticPr fontId="2"/>
  </si>
  <si>
    <t>　　　③情報を入力すると、算定結果の欄にそれぞれの手法による算定結果が自動で算出されます。</t>
    <rPh sb="4" eb="6">
      <t>ジョウホウ</t>
    </rPh>
    <rPh sb="7" eb="9">
      <t>ニュウリョク</t>
    </rPh>
    <rPh sb="13" eb="17">
      <t>サンテイケッカ</t>
    </rPh>
    <rPh sb="18" eb="19">
      <t>ラン</t>
    </rPh>
    <rPh sb="35" eb="37">
      <t>ジドウ</t>
    </rPh>
    <rPh sb="38" eb="40">
      <t>サンシュツ</t>
    </rPh>
    <phoneticPr fontId="2"/>
  </si>
  <si>
    <t>該当なし</t>
    <rPh sb="0" eb="2">
      <t>ガイトウ</t>
    </rPh>
    <phoneticPr fontId="2"/>
  </si>
  <si>
    <t>温室効果ガスインベントリ報告書</t>
    <rPh sb="0" eb="2">
      <t>オンシツ</t>
    </rPh>
    <rPh sb="2" eb="4">
      <t>コウカ</t>
    </rPh>
    <rPh sb="12" eb="15">
      <t>ホウコクショ</t>
    </rPh>
    <phoneticPr fontId="2"/>
  </si>
  <si>
    <t>　　　　　②ー１　樹種を基にした算定を行う場合：A列へプルダウンリストから使用する樹種を選択またはカタカナで入力し、C列へ樹種ごとの本数を入力します。</t>
    <rPh sb="9" eb="11">
      <t>ジュシュ</t>
    </rPh>
    <rPh sb="12" eb="13">
      <t>モト</t>
    </rPh>
    <rPh sb="16" eb="18">
      <t>サンテイ</t>
    </rPh>
    <rPh sb="19" eb="20">
      <t>オコナ</t>
    </rPh>
    <rPh sb="21" eb="23">
      <t>バアイ</t>
    </rPh>
    <rPh sb="25" eb="26">
      <t>レツ</t>
    </rPh>
    <rPh sb="37" eb="39">
      <t>シヨウ</t>
    </rPh>
    <rPh sb="41" eb="43">
      <t>ジュシュ</t>
    </rPh>
    <rPh sb="44" eb="46">
      <t>センタク</t>
    </rPh>
    <rPh sb="54" eb="56">
      <t>ニュウリョク</t>
    </rPh>
    <rPh sb="59" eb="60">
      <t>レツ</t>
    </rPh>
    <rPh sb="61" eb="63">
      <t>ジュシュ</t>
    </rPh>
    <rPh sb="66" eb="68">
      <t>ホンスウ</t>
    </rPh>
    <rPh sb="69" eb="71">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</si>
</sst>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
    <numFmt numFmtId="177" formatCode="0.0"/>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0"/>
      <color rgb="FFFF0000"/>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0"/>
      <color rgb="FFFF0000"/>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vertAlign val="superscript"/>
      <sz val="11"/>
      <color theme="1"/>
      <name val="游ゴシック"/>
      <family val="3"/>
      <charset val="128"/>
      <scheme val="minor"/>
    </font>
    <font>
      <sz val="8"/>
      <color theme="1"/>
      <name val="游ゴシック"/>
      <family val="2"/>
      <charset val="128"/>
      <scheme val="minor"/>
    </font>
  </fonts>
  <fills count="11">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tint="0.7999816888943144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rgb="FFEAEAEA"/>
        <bgColor indexed="64"/>
      </patternFill>
    </fill>
    <fill>
      <patternFill patternType="solid">
        <fgColor rgb="FFFFFF99"/>
        <bgColor indexed="64"/>
      </patternFill>
    </fill>
    <fill>
      <patternFill patternType="solid">
        <fgColor them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7">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lignment vertical="center"/>
    </xf>
    <xf numFmtId="0" fontId="3" fillId="0" borderId="0" xfId="0" applyFont="1" applyAlignment="1">
      <alignment horizontal="right" vertical="center"/>
    </xf>
    <xf numFmtId="2" fontId="3" fillId="0" borderId="1" xfId="0" applyNumberFormat="1" applyFont="1" applyBorder="1">
      <alignment vertical="center"/>
    </xf>
    <xf numFmtId="0" fontId="3" fillId="3" borderId="1" xfId="0" applyFont="1" applyFill="1" applyBorder="1">
      <alignment vertical="center"/>
    </xf>
    <xf numFmtId="176" fontId="3" fillId="0" borderId="1" xfId="0" applyNumberFormat="1" applyFont="1" applyBorder="1">
      <alignment vertical="center"/>
    </xf>
    <xf numFmtId="0" fontId="5" fillId="0" borderId="0" xfId="0" applyFont="1">
      <alignment vertical="center"/>
    </xf>
    <xf numFmtId="176" fontId="3" fillId="3" borderId="1" xfId="0" applyNumberFormat="1" applyFont="1" applyFill="1" applyBorder="1">
      <alignment vertical="center"/>
    </xf>
    <xf numFmtId="176" fontId="3" fillId="2" borderId="1" xfId="0" applyNumberFormat="1" applyFont="1" applyFill="1" applyBorder="1">
      <alignment vertical="center"/>
    </xf>
    <xf numFmtId="0" fontId="3" fillId="4" borderId="1" xfId="0" applyFont="1" applyFill="1" applyBorder="1">
      <alignment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8" fillId="0" borderId="0" xfId="0" applyFont="1">
      <alignment vertical="center"/>
    </xf>
    <xf numFmtId="0" fontId="9" fillId="0" borderId="0" xfId="0" applyFont="1">
      <alignment vertical="center"/>
    </xf>
    <xf numFmtId="2" fontId="10" fillId="0" borderId="2" xfId="0" applyNumberFormat="1" applyFont="1" applyBorder="1">
      <alignment vertical="center"/>
    </xf>
    <xf numFmtId="177" fontId="3" fillId="0" borderId="1" xfId="0" applyNumberFormat="1" applyFont="1" applyBorder="1">
      <alignment vertical="center"/>
    </xf>
    <xf numFmtId="0" fontId="10" fillId="7" borderId="4" xfId="0" applyFont="1" applyFill="1" applyBorder="1" applyAlignment="1">
      <alignment vertical="center" wrapText="1"/>
    </xf>
    <xf numFmtId="0" fontId="8" fillId="0" borderId="9" xfId="0" applyFont="1" applyBorder="1" applyAlignment="1">
      <alignment horizontal="center" vertical="center"/>
    </xf>
    <xf numFmtId="0" fontId="4" fillId="0" borderId="10" xfId="0" applyFont="1" applyBorder="1" applyAlignment="1">
      <alignment horizontal="center" vertical="center" wrapText="1"/>
    </xf>
    <xf numFmtId="2" fontId="3" fillId="0" borderId="10" xfId="0" applyNumberFormat="1" applyFont="1" applyBorder="1">
      <alignment vertical="center"/>
    </xf>
    <xf numFmtId="0" fontId="3" fillId="0" borderId="1" xfId="0" applyFont="1" applyBorder="1" applyAlignment="1">
      <alignment vertical="center" shrinkToFit="1"/>
    </xf>
    <xf numFmtId="2" fontId="10" fillId="0" borderId="15" xfId="0" applyNumberFormat="1" applyFont="1" applyBorder="1">
      <alignment vertical="center"/>
    </xf>
    <xf numFmtId="0" fontId="3" fillId="8" borderId="18" xfId="0" applyFont="1" applyFill="1" applyBorder="1">
      <alignment vertical="center"/>
    </xf>
    <xf numFmtId="0" fontId="3" fillId="8" borderId="0" xfId="0" applyFont="1" applyFill="1">
      <alignment vertical="center"/>
    </xf>
    <xf numFmtId="2" fontId="10" fillId="8" borderId="0" xfId="0" applyNumberFormat="1" applyFont="1" applyFill="1">
      <alignment vertical="center"/>
    </xf>
    <xf numFmtId="2" fontId="10" fillId="8" borderId="12" xfId="0" applyNumberFormat="1" applyFont="1" applyFill="1" applyBorder="1">
      <alignment vertical="center"/>
    </xf>
    <xf numFmtId="0" fontId="10" fillId="8" borderId="12" xfId="0" applyFont="1" applyFill="1" applyBorder="1" applyAlignment="1">
      <alignment horizontal="center" vertical="center" wrapText="1"/>
    </xf>
    <xf numFmtId="2" fontId="10" fillId="8" borderId="8" xfId="0" applyNumberFormat="1" applyFont="1" applyFill="1" applyBorder="1">
      <alignment vertical="center"/>
    </xf>
    <xf numFmtId="0" fontId="3" fillId="8" borderId="19" xfId="0" applyFont="1" applyFill="1" applyBorder="1">
      <alignment vertical="center"/>
    </xf>
    <xf numFmtId="0" fontId="3" fillId="8" borderId="13" xfId="0" applyFont="1" applyFill="1" applyBorder="1">
      <alignment vertical="center"/>
    </xf>
    <xf numFmtId="0" fontId="3" fillId="8" borderId="21" xfId="0" applyFont="1" applyFill="1" applyBorder="1">
      <alignment vertical="center"/>
    </xf>
    <xf numFmtId="0" fontId="10" fillId="8" borderId="12" xfId="0" applyFont="1" applyFill="1" applyBorder="1" applyAlignment="1">
      <alignment vertical="center" wrapText="1"/>
    </xf>
    <xf numFmtId="0" fontId="8" fillId="0" borderId="13" xfId="0" applyFont="1" applyBorder="1">
      <alignment vertical="center"/>
    </xf>
    <xf numFmtId="0" fontId="8" fillId="0" borderId="16" xfId="0" applyFont="1" applyBorder="1">
      <alignment vertical="center"/>
    </xf>
    <xf numFmtId="0" fontId="10" fillId="0" borderId="0" xfId="0" applyFont="1">
      <alignment vertical="center"/>
    </xf>
    <xf numFmtId="0" fontId="6" fillId="0" borderId="10" xfId="0" applyFont="1" applyBorder="1" applyAlignment="1">
      <alignment horizontal="center" vertical="center" wrapText="1"/>
    </xf>
    <xf numFmtId="0" fontId="6" fillId="10" borderId="3" xfId="0" applyFont="1" applyFill="1" applyBorder="1" applyAlignment="1">
      <alignment horizontal="left" vertical="center"/>
    </xf>
    <xf numFmtId="0" fontId="6" fillId="10" borderId="3" xfId="0" applyFont="1" applyFill="1" applyBorder="1" applyAlignment="1">
      <alignment horizontal="right" vertical="center"/>
    </xf>
    <xf numFmtId="0" fontId="6" fillId="10" borderId="1" xfId="0" applyFont="1" applyFill="1" applyBorder="1">
      <alignment vertical="center"/>
    </xf>
    <xf numFmtId="176" fontId="6" fillId="10" borderId="1" xfId="0" applyNumberFormat="1" applyFont="1" applyFill="1" applyBorder="1">
      <alignment vertical="center"/>
    </xf>
    <xf numFmtId="2" fontId="6" fillId="10" borderId="1" xfId="0" applyNumberFormat="1" applyFont="1" applyFill="1" applyBorder="1">
      <alignment vertical="center"/>
    </xf>
    <xf numFmtId="177" fontId="6" fillId="10" borderId="1" xfId="0" applyNumberFormat="1" applyFont="1" applyFill="1" applyBorder="1">
      <alignment vertical="center"/>
    </xf>
    <xf numFmtId="0" fontId="7" fillId="9" borderId="3" xfId="0" applyFont="1" applyFill="1"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13" xfId="0" applyBorder="1">
      <alignment vertical="center"/>
    </xf>
    <xf numFmtId="0" fontId="0" fillId="0" borderId="8" xfId="0" applyBorder="1" applyAlignment="1">
      <alignment horizontal="left" vertical="center"/>
    </xf>
    <xf numFmtId="0" fontId="0" fillId="0" borderId="12" xfId="0" applyBorder="1">
      <alignment vertical="center"/>
    </xf>
    <xf numFmtId="0" fontId="0" fillId="0" borderId="21" xfId="0" applyBorder="1">
      <alignment vertical="center"/>
    </xf>
    <xf numFmtId="0" fontId="0" fillId="0" borderId="20" xfId="0" applyBorder="1" applyAlignment="1">
      <alignment horizontal="left" vertical="top"/>
    </xf>
    <xf numFmtId="0" fontId="0" fillId="0" borderId="17" xfId="0" applyBorder="1" applyAlignment="1">
      <alignment horizontal="left"/>
    </xf>
    <xf numFmtId="0" fontId="15" fillId="0" borderId="1" xfId="0" applyFont="1" applyBorder="1">
      <alignment vertical="center"/>
    </xf>
    <xf numFmtId="0" fontId="8" fillId="2" borderId="4"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1" xfId="0" applyFont="1" applyFill="1" applyBorder="1" applyAlignment="1">
      <alignment horizontal="center" vertical="center"/>
    </xf>
    <xf numFmtId="0" fontId="12"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0" fillId="9" borderId="1"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xf>
    <xf numFmtId="0" fontId="12" fillId="6" borderId="7"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11"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4" xfId="0" applyFont="1" applyFill="1" applyBorder="1" applyAlignment="1">
      <alignment horizontal="center" vertical="center"/>
    </xf>
    <xf numFmtId="0" fontId="8" fillId="6" borderId="11" xfId="0" applyFont="1" applyFill="1" applyBorder="1" applyAlignment="1">
      <alignment horizontal="center" vertical="center"/>
    </xf>
    <xf numFmtId="0" fontId="10" fillId="6" borderId="4"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8" fillId="5" borderId="4"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11" xfId="0" applyFont="1" applyFill="1" applyBorder="1" applyAlignment="1">
      <alignment horizontal="center" vertical="center"/>
    </xf>
    <xf numFmtId="0" fontId="11" fillId="8" borderId="17" xfId="0" applyFont="1" applyFill="1" applyBorder="1" applyAlignment="1">
      <alignment horizontal="center" vertical="center"/>
    </xf>
    <xf numFmtId="0" fontId="11" fillId="8" borderId="18" xfId="0" applyFont="1" applyFill="1" applyBorder="1" applyAlignment="1">
      <alignment horizontal="center" vertical="center"/>
    </xf>
    <xf numFmtId="0" fontId="11" fillId="8" borderId="8" xfId="0" applyFont="1" applyFill="1" applyBorder="1" applyAlignment="1">
      <alignment horizontal="center" vertical="center"/>
    </xf>
    <xf numFmtId="0" fontId="11" fillId="8" borderId="0" xfId="0" applyFont="1" applyFill="1" applyAlignment="1">
      <alignment horizontal="center" vertical="center"/>
    </xf>
    <xf numFmtId="0" fontId="11" fillId="8" borderId="20" xfId="0" applyFont="1" applyFill="1" applyBorder="1" applyAlignment="1">
      <alignment horizontal="center" vertical="center"/>
    </xf>
    <xf numFmtId="0" fontId="11" fillId="8"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FF99"/>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227565</xdr:colOff>
      <xdr:row>9</xdr:row>
      <xdr:rowOff>86885</xdr:rowOff>
    </xdr:from>
    <xdr:to>
      <xdr:col>18</xdr:col>
      <xdr:colOff>71717</xdr:colOff>
      <xdr:row>31</xdr:row>
      <xdr:rowOff>17929</xdr:rowOff>
    </xdr:to>
    <xdr:grpSp>
      <xdr:nvGrpSpPr>
        <xdr:cNvPr id="62" name="グループ化 61">
          <a:extLst>
            <a:ext uri="{FF2B5EF4-FFF2-40B4-BE49-F238E27FC236}">
              <a16:creationId xmlns:a16="http://schemas.microsoft.com/office/drawing/2014/main" id="{3BA4161A-3B42-99E0-55C4-5590FF941AB7}"/>
            </a:ext>
          </a:extLst>
        </xdr:cNvPr>
        <xdr:cNvGrpSpPr/>
      </xdr:nvGrpSpPr>
      <xdr:grpSpPr>
        <a:xfrm>
          <a:off x="227565" y="2265309"/>
          <a:ext cx="11785140" cy="5058855"/>
          <a:chOff x="128954" y="2349785"/>
          <a:chExt cx="10291222" cy="3943675"/>
        </a:xfrm>
      </xdr:grpSpPr>
      <xdr:pic>
        <xdr:nvPicPr>
          <xdr:cNvPr id="61" name="図 60">
            <a:extLst>
              <a:ext uri="{FF2B5EF4-FFF2-40B4-BE49-F238E27FC236}">
                <a16:creationId xmlns:a16="http://schemas.microsoft.com/office/drawing/2014/main" id="{A35EA2C4-3368-819C-3EDC-740643BF81B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4800"/>
          <a:stretch>
            <a:fillRect/>
          </a:stretch>
        </xdr:blipFill>
        <xdr:spPr bwMode="auto">
          <a:xfrm>
            <a:off x="128954" y="2349785"/>
            <a:ext cx="8689958" cy="272630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60" name="グループ化 59">
            <a:extLst>
              <a:ext uri="{FF2B5EF4-FFF2-40B4-BE49-F238E27FC236}">
                <a16:creationId xmlns:a16="http://schemas.microsoft.com/office/drawing/2014/main" id="{71F73015-E85A-F87F-EB0F-C8FC055C6D71}"/>
              </a:ext>
            </a:extLst>
          </xdr:cNvPr>
          <xdr:cNvGrpSpPr/>
        </xdr:nvGrpSpPr>
        <xdr:grpSpPr>
          <a:xfrm>
            <a:off x="197491" y="2518966"/>
            <a:ext cx="10222685" cy="3774494"/>
            <a:chOff x="328251" y="2499537"/>
            <a:chExt cx="10484288" cy="3997355"/>
          </a:xfrm>
        </xdr:grpSpPr>
        <xdr:sp macro="" textlink="">
          <xdr:nvSpPr>
            <xdr:cNvPr id="4" name="正方形/長方形 3">
              <a:extLst>
                <a:ext uri="{FF2B5EF4-FFF2-40B4-BE49-F238E27FC236}">
                  <a16:creationId xmlns:a16="http://schemas.microsoft.com/office/drawing/2014/main" id="{915F8BB1-D3D3-C2D5-03E1-853710B42069}"/>
                </a:ext>
              </a:extLst>
            </xdr:cNvPr>
            <xdr:cNvSpPr/>
          </xdr:nvSpPr>
          <xdr:spPr>
            <a:xfrm>
              <a:off x="1549084" y="2499537"/>
              <a:ext cx="7621477" cy="593287"/>
            </a:xfrm>
            <a:prstGeom prst="rect">
              <a:avLst/>
            </a:prstGeom>
            <a:no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xnSp macro="">
          <xdr:nvCxnSpPr>
            <xdr:cNvPr id="6" name="直線矢印コネクタ 5">
              <a:extLst>
                <a:ext uri="{FF2B5EF4-FFF2-40B4-BE49-F238E27FC236}">
                  <a16:creationId xmlns:a16="http://schemas.microsoft.com/office/drawing/2014/main" id="{37393620-366D-CCCD-C484-8AAFD60002FD}"/>
                </a:ext>
              </a:extLst>
            </xdr:cNvPr>
            <xdr:cNvCxnSpPr/>
          </xdr:nvCxnSpPr>
          <xdr:spPr>
            <a:xfrm>
              <a:off x="9172828" y="2807850"/>
              <a:ext cx="183207" cy="0"/>
            </a:xfrm>
            <a:prstGeom prst="straightConnector1">
              <a:avLst/>
            </a:prstGeom>
            <a:ln>
              <a:solidFill>
                <a:srgbClr val="0070C0"/>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0" name="テキスト ボックス 9">
              <a:extLst>
                <a:ext uri="{FF2B5EF4-FFF2-40B4-BE49-F238E27FC236}">
                  <a16:creationId xmlns:a16="http://schemas.microsoft.com/office/drawing/2014/main" id="{285ADBE5-064E-810E-BFC9-84A01E05FFFC}"/>
                </a:ext>
              </a:extLst>
            </xdr:cNvPr>
            <xdr:cNvSpPr txBox="1"/>
          </xdr:nvSpPr>
          <xdr:spPr>
            <a:xfrm>
              <a:off x="9359379" y="2569708"/>
              <a:ext cx="1453160" cy="515259"/>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70C0"/>
                  </a:solidFill>
                </a:rPr>
                <a:t>敷地等全体の算定結果が算出されます。</a:t>
              </a:r>
              <a:endParaRPr kumimoji="1" lang="en-US" altLang="ja-JP" sz="1050">
                <a:solidFill>
                  <a:srgbClr val="0070C0"/>
                </a:solidFill>
              </a:endParaRPr>
            </a:p>
            <a:p>
              <a:endParaRPr kumimoji="1" lang="ja-JP" altLang="en-US" sz="1100"/>
            </a:p>
          </xdr:txBody>
        </xdr:sp>
        <xdr:sp macro="" textlink="">
          <xdr:nvSpPr>
            <xdr:cNvPr id="12" name="テキスト ボックス 11">
              <a:extLst>
                <a:ext uri="{FF2B5EF4-FFF2-40B4-BE49-F238E27FC236}">
                  <a16:creationId xmlns:a16="http://schemas.microsoft.com/office/drawing/2014/main" id="{530D5F7B-8A60-45F5-BF2C-BA39744DDF0B}"/>
                </a:ext>
              </a:extLst>
            </xdr:cNvPr>
            <xdr:cNvSpPr txBox="1"/>
          </xdr:nvSpPr>
          <xdr:spPr>
            <a:xfrm>
              <a:off x="328251" y="5658196"/>
              <a:ext cx="5610901" cy="83869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算定したい樹種をプルダウンリストから選択またはカタカナで入力</a:t>
              </a:r>
              <a:endParaRPr kumimoji="1" lang="en-US" altLang="ja-JP" sz="1050">
                <a:solidFill>
                  <a:srgbClr val="FF0000"/>
                </a:solidFill>
              </a:endParaRPr>
            </a:p>
            <a:p>
              <a:r>
                <a:rPr kumimoji="1" lang="en-US" altLang="ja-JP" sz="1050">
                  <a:solidFill>
                    <a:srgbClr val="FF0000"/>
                  </a:solidFill>
                </a:rPr>
                <a:t>※</a:t>
              </a:r>
              <a:r>
                <a:rPr kumimoji="1" lang="ja-JP" altLang="en-US" sz="1050">
                  <a:solidFill>
                    <a:srgbClr val="FF0000"/>
                  </a:solidFill>
                </a:rPr>
                <a:t>使用した樹種がリスト（参照シート）にない場合</a:t>
              </a:r>
              <a:endParaRPr kumimoji="1" lang="en-US" altLang="ja-JP" sz="1050">
                <a:solidFill>
                  <a:srgbClr val="FF0000"/>
                </a:solidFill>
              </a:endParaRPr>
            </a:p>
            <a:p>
              <a:r>
                <a:rPr kumimoji="1" lang="ja-JP" altLang="en-US" sz="1050">
                  <a:solidFill>
                    <a:srgbClr val="FF0000"/>
                  </a:solidFill>
                </a:rPr>
                <a:t>　⇒樹種の”科・属”がわかる場合は、”科・属”が同じ樹種をリストから選択（入力）してください。</a:t>
              </a:r>
              <a:endParaRPr kumimoji="1" lang="en-US" altLang="ja-JP" sz="1050">
                <a:solidFill>
                  <a:srgbClr val="FF0000"/>
                </a:solidFill>
              </a:endParaRPr>
            </a:p>
            <a:p>
              <a:r>
                <a:rPr kumimoji="1" lang="ja-JP" altLang="en-US" sz="1050">
                  <a:solidFill>
                    <a:srgbClr val="FF0000"/>
                  </a:solidFill>
                </a:rPr>
                <a:t>　</a:t>
              </a:r>
              <a:r>
                <a:rPr kumimoji="1" lang="ja-JP" altLang="en-US" sz="1050">
                  <a:solidFill>
                    <a:schemeClr val="dk1"/>
                  </a:solidFill>
                  <a:effectLst/>
                  <a:latin typeface="+mn-lt"/>
                  <a:ea typeface="+mn-ea"/>
                  <a:cs typeface="+mn-cs"/>
                </a:rPr>
                <a:t>　</a:t>
              </a:r>
              <a:r>
                <a:rPr kumimoji="1" lang="ja-JP" altLang="ja-JP" sz="1050">
                  <a:solidFill>
                    <a:srgbClr val="FF0000"/>
                  </a:solidFill>
                  <a:effectLst/>
                  <a:latin typeface="+mn-lt"/>
                  <a:ea typeface="+mn-ea"/>
                  <a:cs typeface="+mn-cs"/>
                </a:rPr>
                <a:t>⇒</a:t>
              </a:r>
              <a:r>
                <a:rPr kumimoji="1" lang="ja-JP" altLang="en-US" sz="1050">
                  <a:solidFill>
                    <a:srgbClr val="FF0000"/>
                  </a:solidFill>
                  <a:effectLst/>
                  <a:latin typeface="+mn-lt"/>
                  <a:ea typeface="+mn-ea"/>
                  <a:cs typeface="+mn-cs"/>
                </a:rPr>
                <a:t>わからない、不明な場合は、</a:t>
              </a:r>
              <a:r>
                <a:rPr kumimoji="1" lang="ja-JP" altLang="ja-JP" sz="1050">
                  <a:solidFill>
                    <a:srgbClr val="FF0000"/>
                  </a:solidFill>
                  <a:effectLst/>
                  <a:latin typeface="+mn-lt"/>
                  <a:ea typeface="+mn-ea"/>
                  <a:cs typeface="+mn-cs"/>
                </a:rPr>
                <a:t>「該当なし」を選択</a:t>
              </a:r>
              <a:r>
                <a:rPr kumimoji="1" lang="ja-JP" altLang="en-US" sz="1050">
                  <a:solidFill>
                    <a:srgbClr val="FF0000"/>
                  </a:solidFill>
                  <a:effectLst/>
                  <a:latin typeface="+mn-lt"/>
                  <a:ea typeface="+mn-ea"/>
                  <a:cs typeface="+mn-cs"/>
                </a:rPr>
                <a:t>（入力）</a:t>
              </a:r>
              <a:r>
                <a:rPr kumimoji="1" lang="ja-JP" altLang="ja-JP" sz="1050">
                  <a:solidFill>
                    <a:srgbClr val="FF0000"/>
                  </a:solidFill>
                  <a:effectLst/>
                  <a:latin typeface="+mn-lt"/>
                  <a:ea typeface="+mn-ea"/>
                  <a:cs typeface="+mn-cs"/>
                </a:rPr>
                <a:t>してください。</a:t>
              </a:r>
              <a:endParaRPr lang="ja-JP" altLang="ja-JP" sz="1050">
                <a:solidFill>
                  <a:srgbClr val="FF0000"/>
                </a:solidFill>
                <a:effectLst/>
              </a:endParaRPr>
            </a:p>
            <a:p>
              <a:endParaRPr kumimoji="1" lang="en-US" altLang="ja-JP" sz="1050">
                <a:solidFill>
                  <a:srgbClr val="FF0000"/>
                </a:solidFill>
              </a:endParaRPr>
            </a:p>
            <a:p>
              <a:endParaRPr kumimoji="1" lang="ja-JP" altLang="en-US" sz="1100"/>
            </a:p>
          </xdr:txBody>
        </xdr:sp>
        <xdr:sp macro="" textlink="">
          <xdr:nvSpPr>
            <xdr:cNvPr id="13" name="正方形/長方形 12">
              <a:extLst>
                <a:ext uri="{FF2B5EF4-FFF2-40B4-BE49-F238E27FC236}">
                  <a16:creationId xmlns:a16="http://schemas.microsoft.com/office/drawing/2014/main" id="{097E6281-1BAC-43B9-86C4-FC87F68463A2}"/>
                </a:ext>
              </a:extLst>
            </xdr:cNvPr>
            <xdr:cNvSpPr/>
          </xdr:nvSpPr>
          <xdr:spPr>
            <a:xfrm>
              <a:off x="2808762" y="4361778"/>
              <a:ext cx="6288293" cy="810309"/>
            </a:xfrm>
            <a:prstGeom prst="rect">
              <a:avLst/>
            </a:prstGeom>
            <a:no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3FB72028-D5DB-4FDC-B1C0-343701212295}"/>
                </a:ext>
              </a:extLst>
            </xdr:cNvPr>
            <xdr:cNvSpPr txBox="1"/>
          </xdr:nvSpPr>
          <xdr:spPr>
            <a:xfrm>
              <a:off x="3682379" y="4591878"/>
              <a:ext cx="4574115" cy="31259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kumimoji="1" lang="ja-JP" altLang="en-US" sz="1050">
                  <a:solidFill>
                    <a:srgbClr val="0070C0"/>
                  </a:solidFill>
                </a:rPr>
                <a:t>入力した樹木ごとの算定に必要な情報と算定結果が自動計算されます。</a:t>
              </a:r>
              <a:endParaRPr kumimoji="1" lang="ja-JP" altLang="en-US" sz="1100">
                <a:solidFill>
                  <a:srgbClr val="0070C0"/>
                </a:solidFill>
              </a:endParaRPr>
            </a:p>
          </xdr:txBody>
        </xdr:sp>
        <xdr:sp macro="" textlink="">
          <xdr:nvSpPr>
            <xdr:cNvPr id="15" name="正方形/長方形 14">
              <a:extLst>
                <a:ext uri="{FF2B5EF4-FFF2-40B4-BE49-F238E27FC236}">
                  <a16:creationId xmlns:a16="http://schemas.microsoft.com/office/drawing/2014/main" id="{A6DCD2B3-B846-4DF1-B417-160C7811BD85}"/>
                </a:ext>
              </a:extLst>
            </xdr:cNvPr>
            <xdr:cNvSpPr/>
          </xdr:nvSpPr>
          <xdr:spPr>
            <a:xfrm>
              <a:off x="337151" y="4366974"/>
              <a:ext cx="1195814" cy="81188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6" name="直線矢印コネクタ 15">
              <a:extLst>
                <a:ext uri="{FF2B5EF4-FFF2-40B4-BE49-F238E27FC236}">
                  <a16:creationId xmlns:a16="http://schemas.microsoft.com/office/drawing/2014/main" id="{0293B237-B4C3-4AA1-A0B4-0222665083A9}"/>
                </a:ext>
              </a:extLst>
            </xdr:cNvPr>
            <xdr:cNvCxnSpPr/>
          </xdr:nvCxnSpPr>
          <xdr:spPr>
            <a:xfrm>
              <a:off x="675084" y="5177312"/>
              <a:ext cx="0" cy="487037"/>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9" name="正方形/長方形 18">
              <a:extLst>
                <a:ext uri="{FF2B5EF4-FFF2-40B4-BE49-F238E27FC236}">
                  <a16:creationId xmlns:a16="http://schemas.microsoft.com/office/drawing/2014/main" id="{058E4FE1-2E92-4549-8D39-7B793E5778A8}"/>
                </a:ext>
              </a:extLst>
            </xdr:cNvPr>
            <xdr:cNvSpPr/>
          </xdr:nvSpPr>
          <xdr:spPr>
            <a:xfrm>
              <a:off x="1585973" y="4366974"/>
              <a:ext cx="572962" cy="81188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A4AB5956-E89E-4FDF-92BE-005887A75FB9}"/>
                </a:ext>
              </a:extLst>
            </xdr:cNvPr>
            <xdr:cNvSpPr txBox="1"/>
          </xdr:nvSpPr>
          <xdr:spPr>
            <a:xfrm>
              <a:off x="1338740" y="5303506"/>
              <a:ext cx="4600414" cy="27768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　幹周りの長さを入力（植栽図では、略称「ｃ」で示されることが多いです。）</a:t>
              </a:r>
              <a:endParaRPr kumimoji="1" lang="ja-JP" altLang="en-US" sz="1100"/>
            </a:p>
          </xdr:txBody>
        </xdr:sp>
        <xdr:cxnSp macro="">
          <xdr:nvCxnSpPr>
            <xdr:cNvPr id="21" name="直線矢印コネクタ 20">
              <a:extLst>
                <a:ext uri="{FF2B5EF4-FFF2-40B4-BE49-F238E27FC236}">
                  <a16:creationId xmlns:a16="http://schemas.microsoft.com/office/drawing/2014/main" id="{E8900078-5542-4F6B-A37A-E596CD7D3EC8}"/>
                </a:ext>
              </a:extLst>
            </xdr:cNvPr>
            <xdr:cNvCxnSpPr>
              <a:stCxn id="19" idx="2"/>
            </xdr:cNvCxnSpPr>
          </xdr:nvCxnSpPr>
          <xdr:spPr>
            <a:xfrm>
              <a:off x="1873351" y="5178862"/>
              <a:ext cx="0" cy="145287"/>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23" name="正方形/長方形 22">
              <a:extLst>
                <a:ext uri="{FF2B5EF4-FFF2-40B4-BE49-F238E27FC236}">
                  <a16:creationId xmlns:a16="http://schemas.microsoft.com/office/drawing/2014/main" id="{1127B6E6-B75B-41CD-8388-40345B3CA6E7}"/>
                </a:ext>
              </a:extLst>
            </xdr:cNvPr>
            <xdr:cNvSpPr/>
          </xdr:nvSpPr>
          <xdr:spPr>
            <a:xfrm>
              <a:off x="2211943" y="4366974"/>
              <a:ext cx="473571" cy="81188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7" name="テキスト ボックス 46">
              <a:extLst>
                <a:ext uri="{FF2B5EF4-FFF2-40B4-BE49-F238E27FC236}">
                  <a16:creationId xmlns:a16="http://schemas.microsoft.com/office/drawing/2014/main" id="{EC0DC79D-C334-4402-B89E-B9A565B2A5FC}"/>
                </a:ext>
              </a:extLst>
            </xdr:cNvPr>
            <xdr:cNvSpPr txBox="1"/>
          </xdr:nvSpPr>
          <xdr:spPr>
            <a:xfrm>
              <a:off x="2038439" y="4602200"/>
              <a:ext cx="801658" cy="28973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本数を入力</a:t>
              </a:r>
              <a:endParaRPr kumimoji="1" lang="ja-JP" altLang="en-US" sz="1100"/>
            </a:p>
          </xdr:txBody>
        </xdr:sp>
      </xdr:grpSp>
    </xdr:grpSp>
    <xdr:clientData/>
  </xdr:twoCellAnchor>
  <xdr:twoCellAnchor editAs="oneCell">
    <xdr:from>
      <xdr:col>5</xdr:col>
      <xdr:colOff>358140</xdr:colOff>
      <xdr:row>10</xdr:row>
      <xdr:rowOff>38100</xdr:rowOff>
    </xdr:from>
    <xdr:to>
      <xdr:col>18</xdr:col>
      <xdr:colOff>358140</xdr:colOff>
      <xdr:row>22</xdr:row>
      <xdr:rowOff>144780</xdr:rowOff>
    </xdr:to>
    <xdr:sp macro="" textlink="">
      <xdr:nvSpPr>
        <xdr:cNvPr id="1027" name="AutoShape 3">
          <a:extLst>
            <a:ext uri="{FF2B5EF4-FFF2-40B4-BE49-F238E27FC236}">
              <a16:creationId xmlns:a16="http://schemas.microsoft.com/office/drawing/2014/main" id="{62BDEAA4-387B-8149-23CA-32EDFE1A735D}"/>
            </a:ext>
          </a:extLst>
        </xdr:cNvPr>
        <xdr:cNvSpPr>
          <a:spLocks noChangeAspect="1" noChangeArrowheads="1"/>
        </xdr:cNvSpPr>
      </xdr:nvSpPr>
      <xdr:spPr bwMode="auto">
        <a:xfrm>
          <a:off x="3291840" y="2438400"/>
          <a:ext cx="8976360" cy="284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628F-D0E6-4C49-B895-061272C03125}">
  <sheetPr>
    <pageSetUpPr fitToPage="1"/>
  </sheetPr>
  <dimension ref="B1:Q9"/>
  <sheetViews>
    <sheetView tabSelected="1" zoomScale="85" zoomScaleNormal="85" workbookViewId="0">
      <selection activeCell="L28" sqref="L28"/>
    </sheetView>
  </sheetViews>
  <sheetFormatPr defaultRowHeight="18" x14ac:dyDescent="0.45"/>
  <cols>
    <col min="1" max="1" width="3.296875" customWidth="1"/>
    <col min="15" max="15" width="9.59765625" customWidth="1"/>
    <col min="17" max="17" width="11.3984375" customWidth="1"/>
  </cols>
  <sheetData>
    <row r="1" spans="2:17" ht="9.6" customHeight="1" thickBot="1" x14ac:dyDescent="0.5"/>
    <row r="2" spans="2:17" ht="18.600000000000001" thickBot="1" x14ac:dyDescent="0.5">
      <c r="B2" s="57" t="s">
        <v>328</v>
      </c>
      <c r="C2" s="58"/>
      <c r="D2" s="58"/>
      <c r="E2" s="58"/>
      <c r="F2" s="58"/>
      <c r="G2" s="58"/>
      <c r="H2" s="58"/>
      <c r="I2" s="58"/>
      <c r="J2" s="58"/>
      <c r="K2" s="58"/>
      <c r="L2" s="58"/>
      <c r="M2" s="58"/>
      <c r="N2" s="58"/>
      <c r="O2" s="58"/>
      <c r="P2" s="58"/>
      <c r="Q2" s="59"/>
    </row>
    <row r="3" spans="2:17" ht="20.399999999999999" customHeight="1" x14ac:dyDescent="0.45">
      <c r="B3" s="55" t="s">
        <v>329</v>
      </c>
      <c r="C3" s="48"/>
      <c r="D3" s="48"/>
      <c r="E3" s="48"/>
      <c r="F3" s="48"/>
      <c r="G3" s="48"/>
      <c r="H3" s="48"/>
      <c r="I3" s="48"/>
      <c r="J3" s="48"/>
      <c r="K3" s="48"/>
      <c r="L3" s="48"/>
      <c r="M3" s="48"/>
      <c r="N3" s="48"/>
      <c r="O3" s="48"/>
      <c r="P3" s="48"/>
      <c r="Q3" s="49"/>
    </row>
    <row r="4" spans="2:17" ht="20.399999999999999" customHeight="1" x14ac:dyDescent="0.45">
      <c r="B4" s="51" t="s">
        <v>330</v>
      </c>
      <c r="Q4" s="50"/>
    </row>
    <row r="5" spans="2:17" ht="20.399999999999999" customHeight="1" x14ac:dyDescent="0.45">
      <c r="B5" s="51" t="s">
        <v>337</v>
      </c>
      <c r="Q5" s="50"/>
    </row>
    <row r="6" spans="2:17" ht="20.399999999999999" customHeight="1" x14ac:dyDescent="0.45">
      <c r="B6" s="51" t="s">
        <v>331</v>
      </c>
      <c r="Q6" s="50"/>
    </row>
    <row r="7" spans="2:17" ht="20.399999999999999" customHeight="1" x14ac:dyDescent="0.45">
      <c r="B7" s="51" t="s">
        <v>332</v>
      </c>
      <c r="Q7" s="50"/>
    </row>
    <row r="8" spans="2:17" ht="20.399999999999999" customHeight="1" x14ac:dyDescent="0.45">
      <c r="B8" s="51" t="s">
        <v>333</v>
      </c>
      <c r="Q8" s="50"/>
    </row>
    <row r="9" spans="2:17" ht="20.399999999999999" customHeight="1" thickBot="1" x14ac:dyDescent="0.5">
      <c r="B9" s="54" t="s">
        <v>334</v>
      </c>
      <c r="C9" s="52"/>
      <c r="D9" s="52"/>
      <c r="E9" s="52"/>
      <c r="F9" s="52"/>
      <c r="G9" s="52"/>
      <c r="H9" s="52"/>
      <c r="I9" s="52"/>
      <c r="J9" s="52"/>
      <c r="K9" s="52"/>
      <c r="L9" s="52"/>
      <c r="M9" s="52"/>
      <c r="N9" s="52"/>
      <c r="O9" s="52"/>
      <c r="P9" s="52"/>
      <c r="Q9" s="53"/>
    </row>
  </sheetData>
  <mergeCells count="1">
    <mergeCell ref="B2:Q2"/>
  </mergeCells>
  <phoneticPr fontId="2"/>
  <pageMargins left="0.7" right="0.7" top="0.75" bottom="0.75" header="0.3" footer="0.3"/>
  <pageSetup paperSize="9" scale="71"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62FF5-4D92-4CEC-BC84-EEB0B494B790}">
  <sheetPr>
    <pageSetUpPr fitToPage="1"/>
  </sheetPr>
  <dimension ref="B1:P92"/>
  <sheetViews>
    <sheetView showGridLines="0" workbookViewId="0">
      <selection activeCell="C17" sqref="C17"/>
    </sheetView>
  </sheetViews>
  <sheetFormatPr defaultColWidth="9" defaultRowHeight="16.2" x14ac:dyDescent="0.45"/>
  <cols>
    <col min="1" max="1" width="1" style="1" customWidth="1"/>
    <col min="2" max="2" width="23.796875" style="1" customWidth="1"/>
    <col min="3" max="3" width="11.8984375" style="1" customWidth="1"/>
    <col min="4" max="4" width="10" style="1" customWidth="1"/>
    <col min="5" max="5" width="1.59765625" style="1" customWidth="1"/>
    <col min="6" max="6" width="12.69921875" style="1" customWidth="1"/>
    <col min="7" max="7" width="17" style="1" customWidth="1"/>
    <col min="8" max="8" width="12.69921875" style="1" customWidth="1"/>
    <col min="9" max="9" width="3.09765625" style="1" customWidth="1"/>
    <col min="10" max="10" width="12.69921875" style="1" customWidth="1"/>
    <col min="11" max="11" width="17" style="1" customWidth="1"/>
    <col min="12" max="12" width="12.69921875" style="1" customWidth="1"/>
    <col min="13" max="13" width="3.09765625" style="1" customWidth="1"/>
    <col min="14" max="14" width="17" style="1" customWidth="1"/>
    <col min="15" max="15" width="12.69921875" style="1" customWidth="1"/>
    <col min="16" max="16" width="0.69921875" style="1" customWidth="1"/>
    <col min="17" max="16384" width="9" style="1"/>
  </cols>
  <sheetData>
    <row r="1" spans="2:16" ht="20.399999999999999" thickBot="1" x14ac:dyDescent="0.5">
      <c r="B1" s="39" t="s">
        <v>327</v>
      </c>
      <c r="C1" s="17"/>
    </row>
    <row r="2" spans="2:16" ht="4.8" customHeight="1" thickBot="1" x14ac:dyDescent="0.5">
      <c r="B2" s="37"/>
      <c r="C2" s="81" t="s">
        <v>321</v>
      </c>
      <c r="D2" s="82"/>
      <c r="E2" s="27"/>
      <c r="F2" s="27"/>
      <c r="G2" s="27"/>
      <c r="H2" s="27"/>
      <c r="I2" s="27"/>
      <c r="J2" s="27"/>
      <c r="K2" s="27"/>
      <c r="L2" s="27"/>
      <c r="M2" s="27"/>
      <c r="N2" s="27"/>
      <c r="O2" s="27"/>
      <c r="P2" s="33"/>
    </row>
    <row r="3" spans="2:16" ht="18.600000000000001" customHeight="1" thickBot="1" x14ac:dyDescent="0.5">
      <c r="B3" s="37"/>
      <c r="C3" s="83"/>
      <c r="D3" s="84"/>
      <c r="E3" s="28"/>
      <c r="F3" s="71" t="s">
        <v>136</v>
      </c>
      <c r="G3" s="72"/>
      <c r="H3" s="73"/>
      <c r="I3" s="28"/>
      <c r="J3" s="78" t="s">
        <v>137</v>
      </c>
      <c r="K3" s="79"/>
      <c r="L3" s="80"/>
      <c r="M3" s="28"/>
      <c r="N3" s="69" t="s">
        <v>138</v>
      </c>
      <c r="O3" s="70"/>
      <c r="P3" s="34"/>
    </row>
    <row r="4" spans="2:16" ht="39.75" customHeight="1" thickBot="1" x14ac:dyDescent="0.5">
      <c r="B4" s="37"/>
      <c r="C4" s="83"/>
      <c r="D4" s="84"/>
      <c r="E4" s="29"/>
      <c r="F4" s="74" t="s">
        <v>135</v>
      </c>
      <c r="G4" s="75"/>
      <c r="H4" s="19">
        <f>SUM(H10:H92)</f>
        <v>0</v>
      </c>
      <c r="I4" s="32"/>
      <c r="J4" s="76" t="s">
        <v>135</v>
      </c>
      <c r="K4" s="77"/>
      <c r="L4" s="26">
        <f>SUM(L10:L92)</f>
        <v>0</v>
      </c>
      <c r="M4" s="32"/>
      <c r="N4" s="21" t="s">
        <v>135</v>
      </c>
      <c r="O4" s="19">
        <f>SUM(O10:O92)</f>
        <v>0</v>
      </c>
      <c r="P4" s="34"/>
    </row>
    <row r="5" spans="2:16" ht="4.2" customHeight="1" thickBot="1" x14ac:dyDescent="0.5">
      <c r="B5" s="37"/>
      <c r="C5" s="85"/>
      <c r="D5" s="86"/>
      <c r="E5" s="30"/>
      <c r="F5" s="31"/>
      <c r="G5" s="31"/>
      <c r="H5" s="30"/>
      <c r="I5" s="30"/>
      <c r="J5" s="31"/>
      <c r="K5" s="31"/>
      <c r="L5" s="30"/>
      <c r="M5" s="30"/>
      <c r="N5" s="36"/>
      <c r="O5" s="30"/>
      <c r="P5" s="35"/>
    </row>
    <row r="6" spans="2:16" ht="9" customHeight="1" x14ac:dyDescent="0.45">
      <c r="B6" s="38"/>
      <c r="C6" s="17"/>
    </row>
    <row r="7" spans="2:16" ht="64.2" customHeight="1" x14ac:dyDescent="0.45">
      <c r="B7" s="65" t="s">
        <v>131</v>
      </c>
      <c r="C7" s="65"/>
      <c r="D7" s="65"/>
      <c r="E7" s="22"/>
      <c r="F7" s="66" t="s">
        <v>325</v>
      </c>
      <c r="G7" s="67"/>
      <c r="H7" s="68"/>
      <c r="I7" s="22"/>
      <c r="J7" s="62" t="s">
        <v>324</v>
      </c>
      <c r="K7" s="63"/>
      <c r="L7" s="64"/>
      <c r="M7" s="22"/>
      <c r="N7" s="60" t="s">
        <v>323</v>
      </c>
      <c r="O7" s="61"/>
    </row>
    <row r="8" spans="2:16" ht="48.6" x14ac:dyDescent="0.45">
      <c r="B8" s="47" t="s">
        <v>319</v>
      </c>
      <c r="C8" s="47" t="s">
        <v>326</v>
      </c>
      <c r="D8" s="47" t="s">
        <v>1</v>
      </c>
      <c r="E8" s="23"/>
      <c r="F8" s="16" t="s">
        <v>134</v>
      </c>
      <c r="G8" s="16" t="s">
        <v>320</v>
      </c>
      <c r="H8" s="5" t="s">
        <v>3</v>
      </c>
      <c r="I8" s="23"/>
      <c r="J8" s="15" t="s">
        <v>132</v>
      </c>
      <c r="K8" s="16" t="s">
        <v>320</v>
      </c>
      <c r="L8" s="5" t="s">
        <v>3</v>
      </c>
      <c r="M8" s="23"/>
      <c r="N8" s="16" t="s">
        <v>320</v>
      </c>
      <c r="O8" s="5" t="s">
        <v>3</v>
      </c>
    </row>
    <row r="9" spans="2:16" x14ac:dyDescent="0.45">
      <c r="B9" s="41" t="s">
        <v>322</v>
      </c>
      <c r="C9" s="42">
        <v>0.8</v>
      </c>
      <c r="D9" s="42">
        <v>2</v>
      </c>
      <c r="E9" s="23"/>
      <c r="F9" s="43">
        <f t="shared" ref="F9" si="0">IF(C9&gt;0,ROUND(C9/PI()*100,2),"")</f>
        <v>25.46</v>
      </c>
      <c r="G9" s="43">
        <f t="shared" ref="G9" si="1">IF(C9&gt;0,ROUND(0.111*((F9+1.1)^2.6173-(F9)^2.6173),2),"")</f>
        <v>62.13</v>
      </c>
      <c r="H9" s="43">
        <f t="shared" ref="H9" si="2">IF(C9&gt;0,D9*G9,"")</f>
        <v>124.26</v>
      </c>
      <c r="I9" s="40"/>
      <c r="J9" s="44">
        <f>IF(B9="","",IFERROR(VLOOKUP(B9,参照シート!C:G,4,FALSE),0.0105))</f>
        <v>1.0500000000000001E-2</v>
      </c>
      <c r="K9" s="45">
        <f>IF(B9="","",IFERROR(VLOOKUP(B9,参照シート!C:G,5,FALSE),38.5))</f>
        <v>38.5</v>
      </c>
      <c r="L9" s="45">
        <f t="shared" ref="L9" si="3">IF(D9&gt;0,D9*K9,"")</f>
        <v>77</v>
      </c>
      <c r="M9" s="40"/>
      <c r="N9" s="43">
        <f>IF(D9&gt;0,38.5,"")</f>
        <v>38.5</v>
      </c>
      <c r="O9" s="46">
        <f>IF(D9&gt;0,D9*N9,"")</f>
        <v>77</v>
      </c>
    </row>
    <row r="10" spans="2:16" x14ac:dyDescent="0.45">
      <c r="B10" s="14"/>
      <c r="C10" s="14"/>
      <c r="D10" s="14"/>
      <c r="E10" s="24"/>
      <c r="F10" s="2" t="str">
        <f t="shared" ref="F10:F14" si="4">IF(C10&gt;0,ROUND(C10/PI()*100,2),"")</f>
        <v/>
      </c>
      <c r="G10" s="2" t="str">
        <f t="shared" ref="G10:G14" si="5">IF(C10&gt;0,ROUND(0.111*((F10+1.1)^2.6173-(F10)^2.6173),2),"")</f>
        <v/>
      </c>
      <c r="H10" s="2" t="str">
        <f t="shared" ref="H10:H14" si="6">IF(C10&gt;0,D10*G10,"")</f>
        <v/>
      </c>
      <c r="I10" s="24"/>
      <c r="J10" s="10" t="str">
        <f>IF(B10="","",IFERROR(VLOOKUP(B10,参照シート!C:G,4,FALSE),0.0105))</f>
        <v/>
      </c>
      <c r="K10" s="8" t="str">
        <f>IF(B10="","",IFERROR(VLOOKUP(B10,参照シート!C:G,5,FALSE),38.5))</f>
        <v/>
      </c>
      <c r="L10" s="8" t="str">
        <f t="shared" ref="L10:L41" si="7">IF(D10&gt;0,D10*K10,"")</f>
        <v/>
      </c>
      <c r="M10" s="24"/>
      <c r="N10" s="2" t="str">
        <f>IF(D10&gt;0,38.5,"")</f>
        <v/>
      </c>
      <c r="O10" s="20" t="str">
        <f>IF(D10&gt;0,D10*N10,"")</f>
        <v/>
      </c>
    </row>
    <row r="11" spans="2:16" x14ac:dyDescent="0.45">
      <c r="B11" s="14"/>
      <c r="C11" s="14"/>
      <c r="D11" s="14"/>
      <c r="E11" s="24"/>
      <c r="F11" s="2" t="str">
        <f t="shared" si="4"/>
        <v/>
      </c>
      <c r="G11" s="2" t="str">
        <f t="shared" si="5"/>
        <v/>
      </c>
      <c r="H11" s="2" t="str">
        <f t="shared" si="6"/>
        <v/>
      </c>
      <c r="I11" s="24"/>
      <c r="J11" s="10" t="str">
        <f>IF(B11="","",IFERROR(VLOOKUP(B11,参照シート!C:G,4,FALSE),0.0105))</f>
        <v/>
      </c>
      <c r="K11" s="8" t="str">
        <f>IF(B11="","",IFERROR(VLOOKUP(B11,参照シート!C:G,5,FALSE),38.5))</f>
        <v/>
      </c>
      <c r="L11" s="8" t="str">
        <f t="shared" si="7"/>
        <v/>
      </c>
      <c r="M11" s="24"/>
      <c r="N11" s="2" t="str">
        <f t="shared" ref="N11:N74" si="8">IF(D11&gt;0,38.5,"")</f>
        <v/>
      </c>
      <c r="O11" s="20" t="str">
        <f t="shared" ref="O11:O74" si="9">IF(D11&gt;0,D11*N11,"")</f>
        <v/>
      </c>
    </row>
    <row r="12" spans="2:16" x14ac:dyDescent="0.45">
      <c r="B12" s="14"/>
      <c r="C12" s="14"/>
      <c r="D12" s="14"/>
      <c r="E12" s="24"/>
      <c r="F12" s="2" t="str">
        <f t="shared" si="4"/>
        <v/>
      </c>
      <c r="G12" s="2" t="str">
        <f t="shared" si="5"/>
        <v/>
      </c>
      <c r="H12" s="2" t="str">
        <f t="shared" si="6"/>
        <v/>
      </c>
      <c r="I12" s="24"/>
      <c r="J12" s="10" t="str">
        <f>IF(B12="","",IFERROR(VLOOKUP(B12,参照シート!C:G,4,FALSE),0.0105))</f>
        <v/>
      </c>
      <c r="K12" s="8" t="str">
        <f>IF(B12="","",IFERROR(VLOOKUP(B12,参照シート!C:G,5,FALSE),38.5))</f>
        <v/>
      </c>
      <c r="L12" s="8" t="str">
        <f t="shared" si="7"/>
        <v/>
      </c>
      <c r="M12" s="24"/>
      <c r="N12" s="2" t="str">
        <f t="shared" si="8"/>
        <v/>
      </c>
      <c r="O12" s="20" t="str">
        <f t="shared" si="9"/>
        <v/>
      </c>
    </row>
    <row r="13" spans="2:16" x14ac:dyDescent="0.45">
      <c r="B13" s="14"/>
      <c r="C13" s="14"/>
      <c r="D13" s="14"/>
      <c r="E13" s="24"/>
      <c r="F13" s="2" t="str">
        <f t="shared" si="4"/>
        <v/>
      </c>
      <c r="G13" s="2" t="str">
        <f t="shared" si="5"/>
        <v/>
      </c>
      <c r="H13" s="2" t="str">
        <f t="shared" si="6"/>
        <v/>
      </c>
      <c r="I13" s="24"/>
      <c r="J13" s="10" t="str">
        <f>IF(B13="","",IFERROR(VLOOKUP(B13,参照シート!C:G,4,FALSE),0.0105))</f>
        <v/>
      </c>
      <c r="K13" s="8" t="str">
        <f>IF(B13="","",IFERROR(VLOOKUP(B13,参照シート!C:G,5,FALSE),38.5))</f>
        <v/>
      </c>
      <c r="L13" s="8" t="str">
        <f t="shared" si="7"/>
        <v/>
      </c>
      <c r="M13" s="24"/>
      <c r="N13" s="2" t="str">
        <f t="shared" si="8"/>
        <v/>
      </c>
      <c r="O13" s="20" t="str">
        <f t="shared" si="9"/>
        <v/>
      </c>
    </row>
    <row r="14" spans="2:16" x14ac:dyDescent="0.45">
      <c r="B14" s="14"/>
      <c r="C14" s="14"/>
      <c r="D14" s="14"/>
      <c r="E14" s="24"/>
      <c r="F14" s="2" t="str">
        <f t="shared" si="4"/>
        <v/>
      </c>
      <c r="G14" s="2" t="str">
        <f t="shared" si="5"/>
        <v/>
      </c>
      <c r="H14" s="2" t="str">
        <f t="shared" si="6"/>
        <v/>
      </c>
      <c r="I14" s="24"/>
      <c r="J14" s="10" t="str">
        <f>IF(B14="","",IFERROR(VLOOKUP(B14,参照シート!C:G,4,FALSE),0.0105))</f>
        <v/>
      </c>
      <c r="K14" s="8" t="str">
        <f>IF(B14="","",IFERROR(VLOOKUP(B14,参照シート!C:G,5,FALSE),38.5))</f>
        <v/>
      </c>
      <c r="L14" s="8" t="str">
        <f t="shared" si="7"/>
        <v/>
      </c>
      <c r="M14" s="24"/>
      <c r="N14" s="2" t="str">
        <f t="shared" si="8"/>
        <v/>
      </c>
      <c r="O14" s="20" t="str">
        <f t="shared" si="9"/>
        <v/>
      </c>
    </row>
    <row r="15" spans="2:16" x14ac:dyDescent="0.45">
      <c r="B15" s="14"/>
      <c r="C15" s="14"/>
      <c r="D15" s="14"/>
      <c r="E15" s="24"/>
      <c r="F15" s="2" t="str">
        <f>IF(C15&gt;0,ROUND(C15/PI()*100,2),"")</f>
        <v/>
      </c>
      <c r="G15" s="2" t="str">
        <f>IF(C15&gt;0,ROUND(0.111*((F15+1.1)^2.6173-(F15)^2.6173),2),"")</f>
        <v/>
      </c>
      <c r="H15" s="2" t="str">
        <f>IF(C15&gt;0,D15*G15,"")</f>
        <v/>
      </c>
      <c r="I15" s="24"/>
      <c r="J15" s="10" t="str">
        <f>IF(B15="","",IFERROR(VLOOKUP(B15,参照シート!C:G,4,FALSE),0.0105))</f>
        <v/>
      </c>
      <c r="K15" s="8" t="str">
        <f>IF(B15="","",IFERROR(VLOOKUP(B15,参照シート!C:G,5,FALSE),38.5))</f>
        <v/>
      </c>
      <c r="L15" s="8" t="str">
        <f t="shared" si="7"/>
        <v/>
      </c>
      <c r="M15" s="24"/>
      <c r="N15" s="2" t="str">
        <f t="shared" si="8"/>
        <v/>
      </c>
      <c r="O15" s="20" t="str">
        <f t="shared" si="9"/>
        <v/>
      </c>
    </row>
    <row r="16" spans="2:16" x14ac:dyDescent="0.45">
      <c r="B16" s="14"/>
      <c r="C16" s="14"/>
      <c r="D16" s="14"/>
      <c r="E16" s="24"/>
      <c r="F16" s="2" t="str">
        <f t="shared" ref="F16:F20" si="10">IF(C16&gt;0,ROUND(C16/PI()*100,2),"")</f>
        <v/>
      </c>
      <c r="G16" s="2" t="str">
        <f t="shared" ref="G16:G20" si="11">IF(C16&gt;0,ROUND(0.111*((F16+1.1)^2.6173-(F16)^2.6173),2),"")</f>
        <v/>
      </c>
      <c r="H16" s="2" t="str">
        <f t="shared" ref="H16:H20" si="12">IF(C16&gt;0,D16*G16,"")</f>
        <v/>
      </c>
      <c r="I16" s="24"/>
      <c r="J16" s="10" t="str">
        <f>IF(B16="","",IFERROR(VLOOKUP(B16,参照シート!C:G,4,FALSE),0.0105))</f>
        <v/>
      </c>
      <c r="K16" s="8" t="str">
        <f>IF(B16="","",IFERROR(VLOOKUP(B16,参照シート!C:G,5,FALSE),38.5))</f>
        <v/>
      </c>
      <c r="L16" s="8" t="str">
        <f t="shared" si="7"/>
        <v/>
      </c>
      <c r="M16" s="24"/>
      <c r="N16" s="2" t="str">
        <f t="shared" si="8"/>
        <v/>
      </c>
      <c r="O16" s="20" t="str">
        <f t="shared" si="9"/>
        <v/>
      </c>
    </row>
    <row r="17" spans="2:15" x14ac:dyDescent="0.45">
      <c r="B17" s="14"/>
      <c r="C17" s="14"/>
      <c r="D17" s="14"/>
      <c r="E17" s="24"/>
      <c r="F17" s="2" t="str">
        <f t="shared" si="10"/>
        <v/>
      </c>
      <c r="G17" s="2" t="str">
        <f t="shared" si="11"/>
        <v/>
      </c>
      <c r="H17" s="2" t="str">
        <f t="shared" si="12"/>
        <v/>
      </c>
      <c r="I17" s="24"/>
      <c r="J17" s="10" t="str">
        <f>IF(B17="","",IFERROR(VLOOKUP(B17,参照シート!C:G,4,FALSE),0.0105))</f>
        <v/>
      </c>
      <c r="K17" s="8" t="str">
        <f>IF(B17="","",IFERROR(VLOOKUP(B17,参照シート!C:G,5,FALSE),38.5))</f>
        <v/>
      </c>
      <c r="L17" s="8" t="str">
        <f t="shared" si="7"/>
        <v/>
      </c>
      <c r="M17" s="24"/>
      <c r="N17" s="2" t="str">
        <f t="shared" si="8"/>
        <v/>
      </c>
      <c r="O17" s="20" t="str">
        <f t="shared" si="9"/>
        <v/>
      </c>
    </row>
    <row r="18" spans="2:15" x14ac:dyDescent="0.45">
      <c r="B18" s="14"/>
      <c r="C18" s="14"/>
      <c r="D18" s="14"/>
      <c r="E18" s="24"/>
      <c r="F18" s="2" t="str">
        <f t="shared" si="10"/>
        <v/>
      </c>
      <c r="G18" s="2" t="str">
        <f t="shared" si="11"/>
        <v/>
      </c>
      <c r="H18" s="2" t="str">
        <f t="shared" si="12"/>
        <v/>
      </c>
      <c r="I18" s="24"/>
      <c r="J18" s="10" t="str">
        <f>IF(B18="","",IFERROR(VLOOKUP(B18,参照シート!C:G,4,FALSE),0.0105))</f>
        <v/>
      </c>
      <c r="K18" s="8" t="str">
        <f>IF(B18="","",IFERROR(VLOOKUP(B18,参照シート!C:G,5,FALSE),38.5))</f>
        <v/>
      </c>
      <c r="L18" s="8" t="str">
        <f t="shared" si="7"/>
        <v/>
      </c>
      <c r="M18" s="24"/>
      <c r="N18" s="2" t="str">
        <f t="shared" si="8"/>
        <v/>
      </c>
      <c r="O18" s="20" t="str">
        <f t="shared" si="9"/>
        <v/>
      </c>
    </row>
    <row r="19" spans="2:15" x14ac:dyDescent="0.45">
      <c r="B19" s="14"/>
      <c r="C19" s="14"/>
      <c r="D19" s="14"/>
      <c r="E19" s="24"/>
      <c r="F19" s="2" t="str">
        <f t="shared" si="10"/>
        <v/>
      </c>
      <c r="G19" s="2" t="str">
        <f t="shared" si="11"/>
        <v/>
      </c>
      <c r="H19" s="2" t="str">
        <f t="shared" si="12"/>
        <v/>
      </c>
      <c r="I19" s="24"/>
      <c r="J19" s="10" t="str">
        <f>IF(B19="","",IFERROR(VLOOKUP(B19,参照シート!C:G,4,FALSE),0.0105))</f>
        <v/>
      </c>
      <c r="K19" s="8" t="str">
        <f>IF(B19="","",IFERROR(VLOOKUP(B19,参照シート!C:G,5,FALSE),38.5))</f>
        <v/>
      </c>
      <c r="L19" s="8" t="str">
        <f t="shared" si="7"/>
        <v/>
      </c>
      <c r="M19" s="24"/>
      <c r="N19" s="2" t="str">
        <f t="shared" si="8"/>
        <v/>
      </c>
      <c r="O19" s="20" t="str">
        <f t="shared" si="9"/>
        <v/>
      </c>
    </row>
    <row r="20" spans="2:15" x14ac:dyDescent="0.45">
      <c r="B20" s="14"/>
      <c r="C20" s="14"/>
      <c r="D20" s="14"/>
      <c r="E20" s="24"/>
      <c r="F20" s="2" t="str">
        <f t="shared" si="10"/>
        <v/>
      </c>
      <c r="G20" s="2" t="str">
        <f t="shared" si="11"/>
        <v/>
      </c>
      <c r="H20" s="2" t="str">
        <f t="shared" si="12"/>
        <v/>
      </c>
      <c r="I20" s="24"/>
      <c r="J20" s="10" t="str">
        <f>IF(B20="","",IFERROR(VLOOKUP(B20,参照シート!C:G,4,FALSE),0.0105))</f>
        <v/>
      </c>
      <c r="K20" s="8" t="str">
        <f>IF(B20="","",IFERROR(VLOOKUP(B20,参照シート!C:G,5,FALSE),38.5))</f>
        <v/>
      </c>
      <c r="L20" s="8" t="str">
        <f t="shared" si="7"/>
        <v/>
      </c>
      <c r="M20" s="24"/>
      <c r="N20" s="2" t="str">
        <f t="shared" si="8"/>
        <v/>
      </c>
      <c r="O20" s="20" t="str">
        <f t="shared" si="9"/>
        <v/>
      </c>
    </row>
    <row r="21" spans="2:15" x14ac:dyDescent="0.45">
      <c r="B21" s="14"/>
      <c r="C21" s="14"/>
      <c r="D21" s="14"/>
      <c r="E21" s="24"/>
      <c r="F21" s="2" t="str">
        <f t="shared" ref="F21:F84" si="13">IF(C21&gt;0,ROUND(C21/PI()*100,2),"")</f>
        <v/>
      </c>
      <c r="G21" s="2" t="str">
        <f t="shared" ref="G21:G84" si="14">IF(C21&gt;0,ROUND(0.111*((F21+1.1)^2.6173-(F21)^2.6173),2),"")</f>
        <v/>
      </c>
      <c r="H21" s="2" t="str">
        <f t="shared" ref="H21:H84" si="15">IF(C21&gt;0,D21*G21,"")</f>
        <v/>
      </c>
      <c r="I21" s="24"/>
      <c r="J21" s="10" t="str">
        <f>IF(B21="","",IFERROR(VLOOKUP(B21,参照シート!C:G,4,FALSE),0.0105))</f>
        <v/>
      </c>
      <c r="K21" s="8" t="str">
        <f>IF(B21="","",IFERROR(VLOOKUP(B21,参照シート!C:G,5,FALSE),38.5))</f>
        <v/>
      </c>
      <c r="L21" s="8" t="str">
        <f t="shared" si="7"/>
        <v/>
      </c>
      <c r="M21" s="24"/>
      <c r="N21" s="2" t="str">
        <f t="shared" si="8"/>
        <v/>
      </c>
      <c r="O21" s="20" t="str">
        <f t="shared" si="9"/>
        <v/>
      </c>
    </row>
    <row r="22" spans="2:15" x14ac:dyDescent="0.45">
      <c r="B22" s="14"/>
      <c r="C22" s="14"/>
      <c r="D22" s="14"/>
      <c r="E22" s="24"/>
      <c r="F22" s="2" t="str">
        <f t="shared" si="13"/>
        <v/>
      </c>
      <c r="G22" s="2" t="str">
        <f t="shared" si="14"/>
        <v/>
      </c>
      <c r="H22" s="2" t="str">
        <f t="shared" si="15"/>
        <v/>
      </c>
      <c r="I22" s="24"/>
      <c r="J22" s="10" t="str">
        <f>IF(B22="","",IFERROR(VLOOKUP(B22,参照シート!C:G,4,FALSE),0.0105))</f>
        <v/>
      </c>
      <c r="K22" s="8" t="str">
        <f>IF(B22="","",IFERROR(VLOOKUP(B22,参照シート!C:G,5,FALSE),38.5))</f>
        <v/>
      </c>
      <c r="L22" s="8" t="str">
        <f t="shared" si="7"/>
        <v/>
      </c>
      <c r="M22" s="24"/>
      <c r="N22" s="2" t="str">
        <f t="shared" si="8"/>
        <v/>
      </c>
      <c r="O22" s="20" t="str">
        <f t="shared" si="9"/>
        <v/>
      </c>
    </row>
    <row r="23" spans="2:15" x14ac:dyDescent="0.45">
      <c r="B23" s="14"/>
      <c r="C23" s="14"/>
      <c r="D23" s="14"/>
      <c r="E23" s="24"/>
      <c r="F23" s="2" t="str">
        <f t="shared" si="13"/>
        <v/>
      </c>
      <c r="G23" s="2" t="str">
        <f t="shared" si="14"/>
        <v/>
      </c>
      <c r="H23" s="2" t="str">
        <f t="shared" si="15"/>
        <v/>
      </c>
      <c r="I23" s="24"/>
      <c r="J23" s="10" t="str">
        <f>IF(B23="","",IFERROR(VLOOKUP(B23,参照シート!C:G,4,FALSE),0.0105))</f>
        <v/>
      </c>
      <c r="K23" s="8" t="str">
        <f>IF(B23="","",IFERROR(VLOOKUP(B23,参照シート!C:G,5,FALSE),38.5))</f>
        <v/>
      </c>
      <c r="L23" s="8" t="str">
        <f t="shared" si="7"/>
        <v/>
      </c>
      <c r="M23" s="24"/>
      <c r="N23" s="2" t="str">
        <f t="shared" si="8"/>
        <v/>
      </c>
      <c r="O23" s="20" t="str">
        <f t="shared" si="9"/>
        <v/>
      </c>
    </row>
    <row r="24" spans="2:15" x14ac:dyDescent="0.45">
      <c r="B24" s="14"/>
      <c r="C24" s="14"/>
      <c r="D24" s="14"/>
      <c r="E24" s="24"/>
      <c r="F24" s="2" t="str">
        <f t="shared" si="13"/>
        <v/>
      </c>
      <c r="G24" s="2" t="str">
        <f t="shared" si="14"/>
        <v/>
      </c>
      <c r="H24" s="2" t="str">
        <f t="shared" si="15"/>
        <v/>
      </c>
      <c r="I24" s="24"/>
      <c r="J24" s="10" t="str">
        <f>IF(B24="","",IFERROR(VLOOKUP(B24,参照シート!C:G,4,FALSE),0.0105))</f>
        <v/>
      </c>
      <c r="K24" s="8" t="str">
        <f>IF(B24="","",IFERROR(VLOOKUP(B24,参照シート!C:G,5,FALSE),38.5))</f>
        <v/>
      </c>
      <c r="L24" s="8" t="str">
        <f t="shared" si="7"/>
        <v/>
      </c>
      <c r="M24" s="24"/>
      <c r="N24" s="2" t="str">
        <f t="shared" si="8"/>
        <v/>
      </c>
      <c r="O24" s="20" t="str">
        <f t="shared" si="9"/>
        <v/>
      </c>
    </row>
    <row r="25" spans="2:15" x14ac:dyDescent="0.45">
      <c r="B25" s="14"/>
      <c r="C25" s="14"/>
      <c r="D25" s="14"/>
      <c r="E25" s="24"/>
      <c r="F25" s="2" t="str">
        <f t="shared" si="13"/>
        <v/>
      </c>
      <c r="G25" s="2" t="str">
        <f t="shared" si="14"/>
        <v/>
      </c>
      <c r="H25" s="2" t="str">
        <f t="shared" si="15"/>
        <v/>
      </c>
      <c r="I25" s="24"/>
      <c r="J25" s="10" t="str">
        <f>IF(B25="","",IFERROR(VLOOKUP(B25,参照シート!C:G,4,FALSE),0.0105))</f>
        <v/>
      </c>
      <c r="K25" s="8" t="str">
        <f>IF(B25="","",IFERROR(VLOOKUP(B25,参照シート!C:G,5,FALSE),38.5))</f>
        <v/>
      </c>
      <c r="L25" s="8" t="str">
        <f t="shared" si="7"/>
        <v/>
      </c>
      <c r="M25" s="24"/>
      <c r="N25" s="2" t="str">
        <f t="shared" si="8"/>
        <v/>
      </c>
      <c r="O25" s="20" t="str">
        <f t="shared" si="9"/>
        <v/>
      </c>
    </row>
    <row r="26" spans="2:15" x14ac:dyDescent="0.45">
      <c r="B26" s="14"/>
      <c r="C26" s="14"/>
      <c r="D26" s="14"/>
      <c r="E26" s="24"/>
      <c r="F26" s="2" t="str">
        <f t="shared" si="13"/>
        <v/>
      </c>
      <c r="G26" s="2" t="str">
        <f t="shared" si="14"/>
        <v/>
      </c>
      <c r="H26" s="2" t="str">
        <f t="shared" si="15"/>
        <v/>
      </c>
      <c r="I26" s="24"/>
      <c r="J26" s="10" t="str">
        <f>IF(B26="","",IFERROR(VLOOKUP(B26,参照シート!C:G,4,FALSE),0.0105))</f>
        <v/>
      </c>
      <c r="K26" s="8" t="str">
        <f>IF(B26="","",IFERROR(VLOOKUP(B26,参照シート!C:G,5,FALSE),38.5))</f>
        <v/>
      </c>
      <c r="L26" s="8" t="str">
        <f t="shared" si="7"/>
        <v/>
      </c>
      <c r="M26" s="24"/>
      <c r="N26" s="2" t="str">
        <f t="shared" si="8"/>
        <v/>
      </c>
      <c r="O26" s="20" t="str">
        <f t="shared" si="9"/>
        <v/>
      </c>
    </row>
    <row r="27" spans="2:15" x14ac:dyDescent="0.45">
      <c r="B27" s="14"/>
      <c r="C27" s="14"/>
      <c r="D27" s="14"/>
      <c r="E27" s="24"/>
      <c r="F27" s="2" t="str">
        <f t="shared" si="13"/>
        <v/>
      </c>
      <c r="G27" s="2" t="str">
        <f t="shared" si="14"/>
        <v/>
      </c>
      <c r="H27" s="2" t="str">
        <f t="shared" si="15"/>
        <v/>
      </c>
      <c r="I27" s="24"/>
      <c r="J27" s="10" t="str">
        <f>IF(B27="","",IFERROR(VLOOKUP(B27,参照シート!C:G,4,FALSE),0.0105))</f>
        <v/>
      </c>
      <c r="K27" s="8" t="str">
        <f>IF(B27="","",IFERROR(VLOOKUP(B27,参照シート!C:G,5,FALSE),38.5))</f>
        <v/>
      </c>
      <c r="L27" s="8" t="str">
        <f t="shared" si="7"/>
        <v/>
      </c>
      <c r="M27" s="24"/>
      <c r="N27" s="2" t="str">
        <f t="shared" si="8"/>
        <v/>
      </c>
      <c r="O27" s="20" t="str">
        <f t="shared" si="9"/>
        <v/>
      </c>
    </row>
    <row r="28" spans="2:15" x14ac:dyDescent="0.45">
      <c r="B28" s="14"/>
      <c r="C28" s="14"/>
      <c r="D28" s="14"/>
      <c r="E28" s="24"/>
      <c r="F28" s="2" t="str">
        <f t="shared" si="13"/>
        <v/>
      </c>
      <c r="G28" s="2" t="str">
        <f t="shared" si="14"/>
        <v/>
      </c>
      <c r="H28" s="2" t="str">
        <f t="shared" si="15"/>
        <v/>
      </c>
      <c r="I28" s="24"/>
      <c r="J28" s="10" t="str">
        <f>IF(B28="","",IFERROR(VLOOKUP(B28,参照シート!C:G,4,FALSE),0.0105))</f>
        <v/>
      </c>
      <c r="K28" s="8" t="str">
        <f>IF(B28="","",IFERROR(VLOOKUP(B28,参照シート!C:G,5,FALSE),38.5))</f>
        <v/>
      </c>
      <c r="L28" s="8" t="str">
        <f t="shared" si="7"/>
        <v/>
      </c>
      <c r="M28" s="24"/>
      <c r="N28" s="2" t="str">
        <f t="shared" si="8"/>
        <v/>
      </c>
      <c r="O28" s="20" t="str">
        <f t="shared" si="9"/>
        <v/>
      </c>
    </row>
    <row r="29" spans="2:15" x14ac:dyDescent="0.45">
      <c r="B29" s="14"/>
      <c r="C29" s="14"/>
      <c r="D29" s="14"/>
      <c r="E29" s="24"/>
      <c r="F29" s="2" t="str">
        <f t="shared" si="13"/>
        <v/>
      </c>
      <c r="G29" s="2" t="str">
        <f t="shared" si="14"/>
        <v/>
      </c>
      <c r="H29" s="2" t="str">
        <f t="shared" si="15"/>
        <v/>
      </c>
      <c r="I29" s="24"/>
      <c r="J29" s="10" t="str">
        <f>IF(B29="","",IFERROR(VLOOKUP(B29,参照シート!C:G,4,FALSE),0.0105))</f>
        <v/>
      </c>
      <c r="K29" s="8" t="str">
        <f>IF(B29="","",IFERROR(VLOOKUP(B29,参照シート!C:G,5,FALSE),38.5))</f>
        <v/>
      </c>
      <c r="L29" s="8" t="str">
        <f t="shared" si="7"/>
        <v/>
      </c>
      <c r="M29" s="24"/>
      <c r="N29" s="2" t="str">
        <f t="shared" si="8"/>
        <v/>
      </c>
      <c r="O29" s="20" t="str">
        <f t="shared" si="9"/>
        <v/>
      </c>
    </row>
    <row r="30" spans="2:15" x14ac:dyDescent="0.45">
      <c r="B30" s="14"/>
      <c r="C30" s="14"/>
      <c r="D30" s="14"/>
      <c r="E30" s="24"/>
      <c r="F30" s="2" t="str">
        <f t="shared" si="13"/>
        <v/>
      </c>
      <c r="G30" s="2" t="str">
        <f t="shared" si="14"/>
        <v/>
      </c>
      <c r="H30" s="2" t="str">
        <f t="shared" si="15"/>
        <v/>
      </c>
      <c r="I30" s="24"/>
      <c r="J30" s="10" t="str">
        <f>IF(B30="","",IFERROR(VLOOKUP(B30,参照シート!C:G,4,FALSE),0.0105))</f>
        <v/>
      </c>
      <c r="K30" s="8" t="str">
        <f>IF(B30="","",IFERROR(VLOOKUP(B30,参照シート!C:G,5,FALSE),38.5))</f>
        <v/>
      </c>
      <c r="L30" s="8" t="str">
        <f t="shared" si="7"/>
        <v/>
      </c>
      <c r="M30" s="24"/>
      <c r="N30" s="2" t="str">
        <f t="shared" si="8"/>
        <v/>
      </c>
      <c r="O30" s="20" t="str">
        <f t="shared" si="9"/>
        <v/>
      </c>
    </row>
    <row r="31" spans="2:15" x14ac:dyDescent="0.45">
      <c r="B31" s="14"/>
      <c r="C31" s="14"/>
      <c r="D31" s="14"/>
      <c r="E31" s="24"/>
      <c r="F31" s="2" t="str">
        <f>IF(C31&gt;0,ROUND(C31/PI()*100,2),"")</f>
        <v/>
      </c>
      <c r="G31" s="2" t="str">
        <f>IF(C31&gt;0,ROUND(0.111*((F31+1.1)^2.6173-(F31)^2.6173),2),"")</f>
        <v/>
      </c>
      <c r="H31" s="2" t="str">
        <f>IF(C31&gt;0,D31*G31,"")</f>
        <v/>
      </c>
      <c r="I31" s="24"/>
      <c r="J31" s="10" t="str">
        <f>IF(B31="","",IFERROR(VLOOKUP(B31,参照シート!C:G,4,FALSE),0.0105))</f>
        <v/>
      </c>
      <c r="K31" s="8" t="str">
        <f>IF(B31="","",IFERROR(VLOOKUP(B31,参照シート!C:G,5,FALSE),38.5))</f>
        <v/>
      </c>
      <c r="L31" s="8" t="str">
        <f t="shared" si="7"/>
        <v/>
      </c>
      <c r="M31" s="24"/>
      <c r="N31" s="2" t="str">
        <f t="shared" si="8"/>
        <v/>
      </c>
      <c r="O31" s="20" t="str">
        <f t="shared" si="9"/>
        <v/>
      </c>
    </row>
    <row r="32" spans="2:15" x14ac:dyDescent="0.45">
      <c r="B32" s="14"/>
      <c r="C32" s="14"/>
      <c r="D32" s="14"/>
      <c r="E32" s="24"/>
      <c r="F32" s="2" t="str">
        <f>IF(C32&gt;0,ROUND(C32/PI()*100,2),"")</f>
        <v/>
      </c>
      <c r="G32" s="2" t="str">
        <f>IF(C32&gt;0,ROUND(0.111*((F32+1.1)^2.6173-(F32)^2.6173),2),"")</f>
        <v/>
      </c>
      <c r="H32" s="2" t="str">
        <f>IF(C32&gt;0,D32*G32,"")</f>
        <v/>
      </c>
      <c r="I32" s="24"/>
      <c r="J32" s="10" t="str">
        <f>IF(B32="","",IFERROR(VLOOKUP(B32,参照シート!C:G,4,FALSE),0.0105))</f>
        <v/>
      </c>
      <c r="K32" s="8" t="str">
        <f>IF(B32="","",IFERROR(VLOOKUP(B32,参照シート!C:G,5,FALSE),38.5))</f>
        <v/>
      </c>
      <c r="L32" s="8" t="str">
        <f t="shared" si="7"/>
        <v/>
      </c>
      <c r="M32" s="24"/>
      <c r="N32" s="2" t="str">
        <f t="shared" si="8"/>
        <v/>
      </c>
      <c r="O32" s="20" t="str">
        <f t="shared" si="9"/>
        <v/>
      </c>
    </row>
    <row r="33" spans="2:15" x14ac:dyDescent="0.45">
      <c r="B33" s="14"/>
      <c r="C33" s="14"/>
      <c r="D33" s="14"/>
      <c r="E33" s="24"/>
      <c r="F33" s="2" t="str">
        <f>IF(C33&gt;0,ROUND(C33/PI()*100,2),"")</f>
        <v/>
      </c>
      <c r="G33" s="2" t="str">
        <f>IF(C33&gt;0,ROUND(0.111*((F33+1.1)^2.6173-(F33)^2.6173),2),"")</f>
        <v/>
      </c>
      <c r="H33" s="2" t="str">
        <f>IF(C33&gt;0,D33*G33,"")</f>
        <v/>
      </c>
      <c r="I33" s="24"/>
      <c r="J33" s="10" t="str">
        <f>IF(B33="","",IFERROR(VLOOKUP(B33,参照シート!C:G,4,FALSE),0.0105))</f>
        <v/>
      </c>
      <c r="K33" s="8" t="str">
        <f>IF(B33="","",IFERROR(VLOOKUP(B33,参照シート!C:G,5,FALSE),38.5))</f>
        <v/>
      </c>
      <c r="L33" s="8" t="str">
        <f t="shared" si="7"/>
        <v/>
      </c>
      <c r="M33" s="24"/>
      <c r="N33" s="2" t="str">
        <f t="shared" si="8"/>
        <v/>
      </c>
      <c r="O33" s="20" t="str">
        <f t="shared" si="9"/>
        <v/>
      </c>
    </row>
    <row r="34" spans="2:15" x14ac:dyDescent="0.45">
      <c r="B34" s="14"/>
      <c r="C34" s="14"/>
      <c r="D34" s="14"/>
      <c r="E34" s="24"/>
      <c r="F34" s="2" t="str">
        <f t="shared" si="13"/>
        <v/>
      </c>
      <c r="G34" s="2" t="str">
        <f t="shared" si="14"/>
        <v/>
      </c>
      <c r="H34" s="2" t="str">
        <f t="shared" si="15"/>
        <v/>
      </c>
      <c r="I34" s="24"/>
      <c r="J34" s="10" t="str">
        <f>IF(B34="","",IFERROR(VLOOKUP(B34,参照シート!C:G,4,FALSE),0.0105))</f>
        <v/>
      </c>
      <c r="K34" s="8" t="str">
        <f>IF(B34="","",IFERROR(VLOOKUP(B34,参照シート!C:G,5,FALSE),38.5))</f>
        <v/>
      </c>
      <c r="L34" s="8" t="str">
        <f t="shared" si="7"/>
        <v/>
      </c>
      <c r="M34" s="24"/>
      <c r="N34" s="2" t="str">
        <f t="shared" si="8"/>
        <v/>
      </c>
      <c r="O34" s="20" t="str">
        <f t="shared" si="9"/>
        <v/>
      </c>
    </row>
    <row r="35" spans="2:15" x14ac:dyDescent="0.45">
      <c r="B35" s="14"/>
      <c r="C35" s="14"/>
      <c r="D35" s="14"/>
      <c r="E35" s="24"/>
      <c r="F35" s="2" t="str">
        <f t="shared" si="13"/>
        <v/>
      </c>
      <c r="G35" s="2" t="str">
        <f t="shared" si="14"/>
        <v/>
      </c>
      <c r="H35" s="2" t="str">
        <f t="shared" si="15"/>
        <v/>
      </c>
      <c r="I35" s="24"/>
      <c r="J35" s="10" t="str">
        <f>IF(B35="","",IFERROR(VLOOKUP(B35,参照シート!C:G,4,FALSE),0.0105))</f>
        <v/>
      </c>
      <c r="K35" s="8" t="str">
        <f>IF(B35="","",IFERROR(VLOOKUP(B35,参照シート!C:G,5,FALSE),38.5))</f>
        <v/>
      </c>
      <c r="L35" s="8" t="str">
        <f t="shared" si="7"/>
        <v/>
      </c>
      <c r="M35" s="24"/>
      <c r="N35" s="2" t="str">
        <f t="shared" si="8"/>
        <v/>
      </c>
      <c r="O35" s="20" t="str">
        <f t="shared" si="9"/>
        <v/>
      </c>
    </row>
    <row r="36" spans="2:15" x14ac:dyDescent="0.45">
      <c r="B36" s="14"/>
      <c r="C36" s="14"/>
      <c r="D36" s="14"/>
      <c r="E36" s="24"/>
      <c r="F36" s="2" t="str">
        <f t="shared" si="13"/>
        <v/>
      </c>
      <c r="G36" s="2" t="str">
        <f t="shared" si="14"/>
        <v/>
      </c>
      <c r="H36" s="2" t="str">
        <f t="shared" si="15"/>
        <v/>
      </c>
      <c r="I36" s="24"/>
      <c r="J36" s="10" t="str">
        <f>IF(B36="","",IFERROR(VLOOKUP(B36,参照シート!C:G,4,FALSE),0.0105))</f>
        <v/>
      </c>
      <c r="K36" s="8" t="str">
        <f>IF(B36="","",IFERROR(VLOOKUP(B36,参照シート!C:G,5,FALSE),38.5))</f>
        <v/>
      </c>
      <c r="L36" s="8" t="str">
        <f t="shared" si="7"/>
        <v/>
      </c>
      <c r="M36" s="24"/>
      <c r="N36" s="2" t="str">
        <f t="shared" si="8"/>
        <v/>
      </c>
      <c r="O36" s="20" t="str">
        <f t="shared" si="9"/>
        <v/>
      </c>
    </row>
    <row r="37" spans="2:15" x14ac:dyDescent="0.45">
      <c r="B37" s="14"/>
      <c r="C37" s="14"/>
      <c r="D37" s="14"/>
      <c r="E37" s="24"/>
      <c r="F37" s="2" t="str">
        <f t="shared" si="13"/>
        <v/>
      </c>
      <c r="G37" s="2" t="str">
        <f t="shared" si="14"/>
        <v/>
      </c>
      <c r="H37" s="2" t="str">
        <f t="shared" si="15"/>
        <v/>
      </c>
      <c r="I37" s="24"/>
      <c r="J37" s="10" t="str">
        <f>IF(B37="","",IFERROR(VLOOKUP(B37,参照シート!C:G,4,FALSE),0.0105))</f>
        <v/>
      </c>
      <c r="K37" s="8" t="str">
        <f>IF(B37="","",IFERROR(VLOOKUP(B37,参照シート!C:G,5,FALSE),38.5))</f>
        <v/>
      </c>
      <c r="L37" s="8" t="str">
        <f t="shared" si="7"/>
        <v/>
      </c>
      <c r="M37" s="24"/>
      <c r="N37" s="2" t="str">
        <f t="shared" si="8"/>
        <v/>
      </c>
      <c r="O37" s="20" t="str">
        <f t="shared" si="9"/>
        <v/>
      </c>
    </row>
    <row r="38" spans="2:15" x14ac:dyDescent="0.45">
      <c r="B38" s="14"/>
      <c r="C38" s="14"/>
      <c r="D38" s="14"/>
      <c r="E38" s="24"/>
      <c r="F38" s="2" t="str">
        <f t="shared" si="13"/>
        <v/>
      </c>
      <c r="G38" s="2" t="str">
        <f t="shared" si="14"/>
        <v/>
      </c>
      <c r="H38" s="2" t="str">
        <f t="shared" si="15"/>
        <v/>
      </c>
      <c r="I38" s="24"/>
      <c r="J38" s="10" t="str">
        <f>IF(B38="","",IFERROR(VLOOKUP(B38,参照シート!C:G,4,FALSE),0.0105))</f>
        <v/>
      </c>
      <c r="K38" s="8" t="str">
        <f>IF(B38="","",IFERROR(VLOOKUP(B38,参照シート!C:G,5,FALSE),38.5))</f>
        <v/>
      </c>
      <c r="L38" s="8" t="str">
        <f t="shared" si="7"/>
        <v/>
      </c>
      <c r="M38" s="24"/>
      <c r="N38" s="2" t="str">
        <f t="shared" si="8"/>
        <v/>
      </c>
      <c r="O38" s="20" t="str">
        <f t="shared" si="9"/>
        <v/>
      </c>
    </row>
    <row r="39" spans="2:15" x14ac:dyDescent="0.45">
      <c r="B39" s="14"/>
      <c r="C39" s="14"/>
      <c r="D39" s="14"/>
      <c r="E39" s="24"/>
      <c r="F39" s="2" t="str">
        <f t="shared" si="13"/>
        <v/>
      </c>
      <c r="G39" s="2" t="str">
        <f t="shared" si="14"/>
        <v/>
      </c>
      <c r="H39" s="2" t="str">
        <f t="shared" si="15"/>
        <v/>
      </c>
      <c r="I39" s="24"/>
      <c r="J39" s="10" t="str">
        <f>IF(B39="","",IFERROR(VLOOKUP(B39,参照シート!C:G,4,FALSE),0.0105))</f>
        <v/>
      </c>
      <c r="K39" s="8" t="str">
        <f>IF(B39="","",IFERROR(VLOOKUP(B39,参照シート!C:G,5,FALSE),38.5))</f>
        <v/>
      </c>
      <c r="L39" s="8" t="str">
        <f t="shared" si="7"/>
        <v/>
      </c>
      <c r="M39" s="24"/>
      <c r="N39" s="2" t="str">
        <f t="shared" si="8"/>
        <v/>
      </c>
      <c r="O39" s="20" t="str">
        <f t="shared" si="9"/>
        <v/>
      </c>
    </row>
    <row r="40" spans="2:15" x14ac:dyDescent="0.45">
      <c r="B40" s="14"/>
      <c r="C40" s="14"/>
      <c r="D40" s="14"/>
      <c r="E40" s="24"/>
      <c r="F40" s="2" t="str">
        <f t="shared" si="13"/>
        <v/>
      </c>
      <c r="G40" s="2" t="str">
        <f t="shared" si="14"/>
        <v/>
      </c>
      <c r="H40" s="2" t="str">
        <f t="shared" si="15"/>
        <v/>
      </c>
      <c r="I40" s="24"/>
      <c r="J40" s="10" t="str">
        <f>IF(B40="","",IFERROR(VLOOKUP(B40,参照シート!C:G,4,FALSE),0.0105))</f>
        <v/>
      </c>
      <c r="K40" s="8" t="str">
        <f>IF(B40="","",IFERROR(VLOOKUP(B40,参照シート!C:G,5,FALSE),38.5))</f>
        <v/>
      </c>
      <c r="L40" s="8" t="str">
        <f t="shared" si="7"/>
        <v/>
      </c>
      <c r="M40" s="24"/>
      <c r="N40" s="2" t="str">
        <f t="shared" si="8"/>
        <v/>
      </c>
      <c r="O40" s="20" t="str">
        <f t="shared" si="9"/>
        <v/>
      </c>
    </row>
    <row r="41" spans="2:15" x14ac:dyDescent="0.45">
      <c r="B41" s="14"/>
      <c r="C41" s="14"/>
      <c r="D41" s="14"/>
      <c r="E41" s="24"/>
      <c r="F41" s="2" t="str">
        <f t="shared" si="13"/>
        <v/>
      </c>
      <c r="G41" s="2" t="str">
        <f t="shared" si="14"/>
        <v/>
      </c>
      <c r="H41" s="2" t="str">
        <f t="shared" si="15"/>
        <v/>
      </c>
      <c r="I41" s="24"/>
      <c r="J41" s="10" t="str">
        <f>IF(B41="","",IFERROR(VLOOKUP(B41,参照シート!C:G,4,FALSE),0.0105))</f>
        <v/>
      </c>
      <c r="K41" s="8" t="str">
        <f>IF(B41="","",IFERROR(VLOOKUP(B41,参照シート!C:G,5,FALSE),38.5))</f>
        <v/>
      </c>
      <c r="L41" s="8" t="str">
        <f t="shared" si="7"/>
        <v/>
      </c>
      <c r="M41" s="24"/>
      <c r="N41" s="2" t="str">
        <f t="shared" si="8"/>
        <v/>
      </c>
      <c r="O41" s="20" t="str">
        <f t="shared" si="9"/>
        <v/>
      </c>
    </row>
    <row r="42" spans="2:15" x14ac:dyDescent="0.45">
      <c r="B42" s="14"/>
      <c r="C42" s="14"/>
      <c r="D42" s="14"/>
      <c r="E42" s="24"/>
      <c r="F42" s="2" t="str">
        <f t="shared" si="13"/>
        <v/>
      </c>
      <c r="G42" s="2" t="str">
        <f t="shared" si="14"/>
        <v/>
      </c>
      <c r="H42" s="2" t="str">
        <f t="shared" si="15"/>
        <v/>
      </c>
      <c r="I42" s="24"/>
      <c r="J42" s="10" t="str">
        <f>IF(B42="","",IFERROR(VLOOKUP(B42,参照シート!C:G,4,FALSE),0.0105))</f>
        <v/>
      </c>
      <c r="K42" s="8" t="str">
        <f>IF(B42="","",IFERROR(VLOOKUP(B42,参照シート!C:G,5,FALSE),38.5))</f>
        <v/>
      </c>
      <c r="L42" s="8" t="str">
        <f t="shared" ref="L42:L73" si="16">IF(D42&gt;0,D42*K42,"")</f>
        <v/>
      </c>
      <c r="M42" s="24"/>
      <c r="N42" s="2" t="str">
        <f t="shared" si="8"/>
        <v/>
      </c>
      <c r="O42" s="20" t="str">
        <f t="shared" si="9"/>
        <v/>
      </c>
    </row>
    <row r="43" spans="2:15" x14ac:dyDescent="0.45">
      <c r="B43" s="14"/>
      <c r="C43" s="14"/>
      <c r="D43" s="14"/>
      <c r="E43" s="24"/>
      <c r="F43" s="2" t="str">
        <f t="shared" si="13"/>
        <v/>
      </c>
      <c r="G43" s="2" t="str">
        <f t="shared" si="14"/>
        <v/>
      </c>
      <c r="H43" s="2" t="str">
        <f t="shared" si="15"/>
        <v/>
      </c>
      <c r="I43" s="24"/>
      <c r="J43" s="10" t="str">
        <f>IF(B43="","",IFERROR(VLOOKUP(B43,参照シート!C:G,4,FALSE),0.0105))</f>
        <v/>
      </c>
      <c r="K43" s="8" t="str">
        <f>IF(B43="","",IFERROR(VLOOKUP(B43,参照シート!C:G,5,FALSE),38.5))</f>
        <v/>
      </c>
      <c r="L43" s="8" t="str">
        <f t="shared" si="16"/>
        <v/>
      </c>
      <c r="M43" s="24"/>
      <c r="N43" s="2" t="str">
        <f t="shared" si="8"/>
        <v/>
      </c>
      <c r="O43" s="20" t="str">
        <f t="shared" si="9"/>
        <v/>
      </c>
    </row>
    <row r="44" spans="2:15" x14ac:dyDescent="0.45">
      <c r="B44" s="14"/>
      <c r="C44" s="14"/>
      <c r="D44" s="14"/>
      <c r="E44" s="24"/>
      <c r="F44" s="2" t="str">
        <f t="shared" si="13"/>
        <v/>
      </c>
      <c r="G44" s="2" t="str">
        <f t="shared" si="14"/>
        <v/>
      </c>
      <c r="H44" s="2" t="str">
        <f t="shared" si="15"/>
        <v/>
      </c>
      <c r="I44" s="24"/>
      <c r="J44" s="10" t="str">
        <f>IF(B44="","",IFERROR(VLOOKUP(B44,参照シート!C:G,4,FALSE),0.0105))</f>
        <v/>
      </c>
      <c r="K44" s="8" t="str">
        <f>IF(B44="","",IFERROR(VLOOKUP(B44,参照シート!C:G,5,FALSE),38.5))</f>
        <v/>
      </c>
      <c r="L44" s="8" t="str">
        <f t="shared" si="16"/>
        <v/>
      </c>
      <c r="M44" s="24"/>
      <c r="N44" s="2" t="str">
        <f t="shared" si="8"/>
        <v/>
      </c>
      <c r="O44" s="20" t="str">
        <f t="shared" si="9"/>
        <v/>
      </c>
    </row>
    <row r="45" spans="2:15" x14ac:dyDescent="0.45">
      <c r="B45" s="14"/>
      <c r="C45" s="14"/>
      <c r="D45" s="14"/>
      <c r="E45" s="24"/>
      <c r="F45" s="2" t="str">
        <f t="shared" si="13"/>
        <v/>
      </c>
      <c r="G45" s="2" t="str">
        <f t="shared" si="14"/>
        <v/>
      </c>
      <c r="H45" s="2" t="str">
        <f t="shared" si="15"/>
        <v/>
      </c>
      <c r="I45" s="24"/>
      <c r="J45" s="10" t="str">
        <f>IF(B45="","",IFERROR(VLOOKUP(B45,参照シート!C:G,4,FALSE),0.0105))</f>
        <v/>
      </c>
      <c r="K45" s="8" t="str">
        <f>IF(B45="","",IFERROR(VLOOKUP(B45,参照シート!C:G,5,FALSE),38.5))</f>
        <v/>
      </c>
      <c r="L45" s="8" t="str">
        <f t="shared" si="16"/>
        <v/>
      </c>
      <c r="M45" s="24"/>
      <c r="N45" s="2" t="str">
        <f t="shared" si="8"/>
        <v/>
      </c>
      <c r="O45" s="20" t="str">
        <f t="shared" si="9"/>
        <v/>
      </c>
    </row>
    <row r="46" spans="2:15" x14ac:dyDescent="0.45">
      <c r="B46" s="14"/>
      <c r="C46" s="14"/>
      <c r="D46" s="14"/>
      <c r="E46" s="24"/>
      <c r="F46" s="2" t="str">
        <f t="shared" si="13"/>
        <v/>
      </c>
      <c r="G46" s="2" t="str">
        <f t="shared" si="14"/>
        <v/>
      </c>
      <c r="H46" s="2" t="str">
        <f t="shared" si="15"/>
        <v/>
      </c>
      <c r="I46" s="24"/>
      <c r="J46" s="10" t="str">
        <f>IF(B46="","",IFERROR(VLOOKUP(B46,参照シート!C:G,4,FALSE),0.0105))</f>
        <v/>
      </c>
      <c r="K46" s="8" t="str">
        <f>IF(B46="","",IFERROR(VLOOKUP(B46,参照シート!C:G,5,FALSE),38.5))</f>
        <v/>
      </c>
      <c r="L46" s="8" t="str">
        <f t="shared" si="16"/>
        <v/>
      </c>
      <c r="M46" s="24"/>
      <c r="N46" s="2" t="str">
        <f t="shared" si="8"/>
        <v/>
      </c>
      <c r="O46" s="20" t="str">
        <f t="shared" si="9"/>
        <v/>
      </c>
    </row>
    <row r="47" spans="2:15" x14ac:dyDescent="0.45">
      <c r="B47" s="14"/>
      <c r="C47" s="14"/>
      <c r="D47" s="14"/>
      <c r="E47" s="24"/>
      <c r="F47" s="2" t="str">
        <f t="shared" si="13"/>
        <v/>
      </c>
      <c r="G47" s="2" t="str">
        <f t="shared" si="14"/>
        <v/>
      </c>
      <c r="H47" s="2" t="str">
        <f t="shared" si="15"/>
        <v/>
      </c>
      <c r="I47" s="24"/>
      <c r="J47" s="10" t="str">
        <f>IF(B47="","",IFERROR(VLOOKUP(B47,参照シート!C:G,4,FALSE),0.0105))</f>
        <v/>
      </c>
      <c r="K47" s="8" t="str">
        <f>IF(B47="","",IFERROR(VLOOKUP(B47,参照シート!C:G,5,FALSE),38.5))</f>
        <v/>
      </c>
      <c r="L47" s="8" t="str">
        <f t="shared" si="16"/>
        <v/>
      </c>
      <c r="M47" s="24"/>
      <c r="N47" s="2" t="str">
        <f t="shared" si="8"/>
        <v/>
      </c>
      <c r="O47" s="20" t="str">
        <f t="shared" si="9"/>
        <v/>
      </c>
    </row>
    <row r="48" spans="2:15" x14ac:dyDescent="0.45">
      <c r="B48" s="14"/>
      <c r="C48" s="14"/>
      <c r="D48" s="14"/>
      <c r="E48" s="24"/>
      <c r="F48" s="2" t="str">
        <f t="shared" si="13"/>
        <v/>
      </c>
      <c r="G48" s="2" t="str">
        <f t="shared" si="14"/>
        <v/>
      </c>
      <c r="H48" s="2" t="str">
        <f t="shared" si="15"/>
        <v/>
      </c>
      <c r="I48" s="24"/>
      <c r="J48" s="10" t="str">
        <f>IF(B48="","",IFERROR(VLOOKUP(B48,参照シート!C:G,4,FALSE),0.0105))</f>
        <v/>
      </c>
      <c r="K48" s="8" t="str">
        <f>IF(B48="","",IFERROR(VLOOKUP(B48,参照シート!C:G,5,FALSE),38.5))</f>
        <v/>
      </c>
      <c r="L48" s="8" t="str">
        <f t="shared" si="16"/>
        <v/>
      </c>
      <c r="M48" s="24"/>
      <c r="N48" s="2" t="str">
        <f t="shared" si="8"/>
        <v/>
      </c>
      <c r="O48" s="20" t="str">
        <f t="shared" si="9"/>
        <v/>
      </c>
    </row>
    <row r="49" spans="2:15" x14ac:dyDescent="0.45">
      <c r="B49" s="14"/>
      <c r="C49" s="14"/>
      <c r="D49" s="14"/>
      <c r="E49" s="24"/>
      <c r="F49" s="2" t="str">
        <f t="shared" si="13"/>
        <v/>
      </c>
      <c r="G49" s="2" t="str">
        <f t="shared" si="14"/>
        <v/>
      </c>
      <c r="H49" s="2" t="str">
        <f t="shared" si="15"/>
        <v/>
      </c>
      <c r="I49" s="24"/>
      <c r="J49" s="10" t="str">
        <f>IF(B49="","",IFERROR(VLOOKUP(B49,参照シート!C:G,4,FALSE),0.0105))</f>
        <v/>
      </c>
      <c r="K49" s="8" t="str">
        <f>IF(B49="","",IFERROR(VLOOKUP(B49,参照シート!C:G,5,FALSE),38.5))</f>
        <v/>
      </c>
      <c r="L49" s="8" t="str">
        <f t="shared" si="16"/>
        <v/>
      </c>
      <c r="M49" s="24"/>
      <c r="N49" s="2" t="str">
        <f t="shared" si="8"/>
        <v/>
      </c>
      <c r="O49" s="20" t="str">
        <f t="shared" si="9"/>
        <v/>
      </c>
    </row>
    <row r="50" spans="2:15" x14ac:dyDescent="0.45">
      <c r="B50" s="14"/>
      <c r="C50" s="14"/>
      <c r="D50" s="14"/>
      <c r="E50" s="24"/>
      <c r="F50" s="2" t="str">
        <f t="shared" si="13"/>
        <v/>
      </c>
      <c r="G50" s="2" t="str">
        <f t="shared" si="14"/>
        <v/>
      </c>
      <c r="H50" s="2" t="str">
        <f t="shared" si="15"/>
        <v/>
      </c>
      <c r="I50" s="24"/>
      <c r="J50" s="10" t="str">
        <f>IF(B50="","",IFERROR(VLOOKUP(B50,参照シート!C:G,4,FALSE),0.0105))</f>
        <v/>
      </c>
      <c r="K50" s="8" t="str">
        <f>IF(B50="","",IFERROR(VLOOKUP(B50,参照シート!C:G,5,FALSE),38.5))</f>
        <v/>
      </c>
      <c r="L50" s="8" t="str">
        <f t="shared" si="16"/>
        <v/>
      </c>
      <c r="M50" s="24"/>
      <c r="N50" s="2" t="str">
        <f t="shared" si="8"/>
        <v/>
      </c>
      <c r="O50" s="20" t="str">
        <f t="shared" si="9"/>
        <v/>
      </c>
    </row>
    <row r="51" spans="2:15" x14ac:dyDescent="0.45">
      <c r="B51" s="14"/>
      <c r="C51" s="14"/>
      <c r="D51" s="14"/>
      <c r="E51" s="24"/>
      <c r="F51" s="2" t="str">
        <f t="shared" si="13"/>
        <v/>
      </c>
      <c r="G51" s="2" t="str">
        <f t="shared" si="14"/>
        <v/>
      </c>
      <c r="H51" s="2" t="str">
        <f t="shared" si="15"/>
        <v/>
      </c>
      <c r="I51" s="24"/>
      <c r="J51" s="10" t="str">
        <f>IF(B51="","",IFERROR(VLOOKUP(B51,参照シート!C:G,4,FALSE),0.0105))</f>
        <v/>
      </c>
      <c r="K51" s="8" t="str">
        <f>IF(B51="","",IFERROR(VLOOKUP(B51,参照シート!C:G,5,FALSE),38.5))</f>
        <v/>
      </c>
      <c r="L51" s="8" t="str">
        <f t="shared" si="16"/>
        <v/>
      </c>
      <c r="M51" s="24"/>
      <c r="N51" s="2" t="str">
        <f t="shared" si="8"/>
        <v/>
      </c>
      <c r="O51" s="20" t="str">
        <f t="shared" si="9"/>
        <v/>
      </c>
    </row>
    <row r="52" spans="2:15" x14ac:dyDescent="0.45">
      <c r="B52" s="14"/>
      <c r="C52" s="14"/>
      <c r="D52" s="14"/>
      <c r="E52" s="24"/>
      <c r="F52" s="2" t="str">
        <f t="shared" si="13"/>
        <v/>
      </c>
      <c r="G52" s="2" t="str">
        <f t="shared" si="14"/>
        <v/>
      </c>
      <c r="H52" s="2" t="str">
        <f t="shared" si="15"/>
        <v/>
      </c>
      <c r="I52" s="24"/>
      <c r="J52" s="10" t="str">
        <f>IF(B52="","",IFERROR(VLOOKUP(B52,参照シート!C:G,4,FALSE),0.0105))</f>
        <v/>
      </c>
      <c r="K52" s="8" t="str">
        <f>IF(B52="","",IFERROR(VLOOKUP(B52,参照シート!C:G,5,FALSE),38.5))</f>
        <v/>
      </c>
      <c r="L52" s="8" t="str">
        <f t="shared" si="16"/>
        <v/>
      </c>
      <c r="M52" s="24"/>
      <c r="N52" s="2" t="str">
        <f t="shared" si="8"/>
        <v/>
      </c>
      <c r="O52" s="20" t="str">
        <f t="shared" si="9"/>
        <v/>
      </c>
    </row>
    <row r="53" spans="2:15" x14ac:dyDescent="0.45">
      <c r="B53" s="14"/>
      <c r="C53" s="14"/>
      <c r="D53" s="14"/>
      <c r="E53" s="24"/>
      <c r="F53" s="2" t="str">
        <f t="shared" si="13"/>
        <v/>
      </c>
      <c r="G53" s="2" t="str">
        <f t="shared" si="14"/>
        <v/>
      </c>
      <c r="H53" s="2" t="str">
        <f t="shared" si="15"/>
        <v/>
      </c>
      <c r="I53" s="24"/>
      <c r="J53" s="10" t="str">
        <f>IF(B53="","",IFERROR(VLOOKUP(B53,参照シート!C:G,4,FALSE),0.0105))</f>
        <v/>
      </c>
      <c r="K53" s="8" t="str">
        <f>IF(B53="","",IFERROR(VLOOKUP(B53,参照シート!C:G,5,FALSE),38.5))</f>
        <v/>
      </c>
      <c r="L53" s="8" t="str">
        <f t="shared" si="16"/>
        <v/>
      </c>
      <c r="M53" s="24"/>
      <c r="N53" s="2" t="str">
        <f t="shared" si="8"/>
        <v/>
      </c>
      <c r="O53" s="20" t="str">
        <f t="shared" si="9"/>
        <v/>
      </c>
    </row>
    <row r="54" spans="2:15" x14ac:dyDescent="0.45">
      <c r="B54" s="14"/>
      <c r="C54" s="14"/>
      <c r="D54" s="14"/>
      <c r="E54" s="24"/>
      <c r="F54" s="2" t="str">
        <f t="shared" si="13"/>
        <v/>
      </c>
      <c r="G54" s="2" t="str">
        <f t="shared" si="14"/>
        <v/>
      </c>
      <c r="H54" s="2" t="str">
        <f t="shared" si="15"/>
        <v/>
      </c>
      <c r="I54" s="24"/>
      <c r="J54" s="10" t="str">
        <f>IF(B54="","",IFERROR(VLOOKUP(B54,参照シート!C:G,4,FALSE),0.0105))</f>
        <v/>
      </c>
      <c r="K54" s="8" t="str">
        <f>IF(B54="","",IFERROR(VLOOKUP(B54,参照シート!C:G,5,FALSE),38.5))</f>
        <v/>
      </c>
      <c r="L54" s="8" t="str">
        <f t="shared" si="16"/>
        <v/>
      </c>
      <c r="M54" s="24"/>
      <c r="N54" s="2" t="str">
        <f t="shared" si="8"/>
        <v/>
      </c>
      <c r="O54" s="20" t="str">
        <f t="shared" si="9"/>
        <v/>
      </c>
    </row>
    <row r="55" spans="2:15" x14ac:dyDescent="0.45">
      <c r="B55" s="14"/>
      <c r="C55" s="14"/>
      <c r="D55" s="14"/>
      <c r="E55" s="24"/>
      <c r="F55" s="2" t="str">
        <f t="shared" si="13"/>
        <v/>
      </c>
      <c r="G55" s="2" t="str">
        <f t="shared" si="14"/>
        <v/>
      </c>
      <c r="H55" s="2" t="str">
        <f t="shared" si="15"/>
        <v/>
      </c>
      <c r="I55" s="24"/>
      <c r="J55" s="10" t="str">
        <f>IF(B55="","",IFERROR(VLOOKUP(B55,参照シート!C:G,4,FALSE),0.0105))</f>
        <v/>
      </c>
      <c r="K55" s="8" t="str">
        <f>IF(B55="","",IFERROR(VLOOKUP(B55,参照シート!C:G,5,FALSE),38.5))</f>
        <v/>
      </c>
      <c r="L55" s="8" t="str">
        <f t="shared" si="16"/>
        <v/>
      </c>
      <c r="M55" s="24"/>
      <c r="N55" s="2" t="str">
        <f t="shared" si="8"/>
        <v/>
      </c>
      <c r="O55" s="20" t="str">
        <f t="shared" si="9"/>
        <v/>
      </c>
    </row>
    <row r="56" spans="2:15" x14ac:dyDescent="0.45">
      <c r="B56" s="14"/>
      <c r="C56" s="14"/>
      <c r="D56" s="14"/>
      <c r="E56" s="24"/>
      <c r="F56" s="2" t="str">
        <f t="shared" si="13"/>
        <v/>
      </c>
      <c r="G56" s="2" t="str">
        <f t="shared" si="14"/>
        <v/>
      </c>
      <c r="H56" s="2" t="str">
        <f t="shared" si="15"/>
        <v/>
      </c>
      <c r="I56" s="24"/>
      <c r="J56" s="10" t="str">
        <f>IF(B56="","",IFERROR(VLOOKUP(B56,参照シート!C:G,4,FALSE),0.0105))</f>
        <v/>
      </c>
      <c r="K56" s="8" t="str">
        <f>IF(B56="","",IFERROR(VLOOKUP(B56,参照シート!C:G,5,FALSE),38.5))</f>
        <v/>
      </c>
      <c r="L56" s="8" t="str">
        <f t="shared" si="16"/>
        <v/>
      </c>
      <c r="M56" s="24"/>
      <c r="N56" s="2" t="str">
        <f t="shared" si="8"/>
        <v/>
      </c>
      <c r="O56" s="20" t="str">
        <f t="shared" si="9"/>
        <v/>
      </c>
    </row>
    <row r="57" spans="2:15" x14ac:dyDescent="0.45">
      <c r="B57" s="14"/>
      <c r="C57" s="14"/>
      <c r="D57" s="14"/>
      <c r="E57" s="24"/>
      <c r="F57" s="2" t="str">
        <f t="shared" si="13"/>
        <v/>
      </c>
      <c r="G57" s="2" t="str">
        <f t="shared" si="14"/>
        <v/>
      </c>
      <c r="H57" s="2" t="str">
        <f t="shared" si="15"/>
        <v/>
      </c>
      <c r="I57" s="24"/>
      <c r="J57" s="10" t="str">
        <f>IF(B57="","",IFERROR(VLOOKUP(B57,参照シート!C:G,4,FALSE),0.0105))</f>
        <v/>
      </c>
      <c r="K57" s="8" t="str">
        <f>IF(B57="","",IFERROR(VLOOKUP(B57,参照シート!C:G,5,FALSE),38.5))</f>
        <v/>
      </c>
      <c r="L57" s="8" t="str">
        <f t="shared" si="16"/>
        <v/>
      </c>
      <c r="M57" s="24"/>
      <c r="N57" s="2" t="str">
        <f t="shared" si="8"/>
        <v/>
      </c>
      <c r="O57" s="20" t="str">
        <f t="shared" si="9"/>
        <v/>
      </c>
    </row>
    <row r="58" spans="2:15" x14ac:dyDescent="0.45">
      <c r="B58" s="14"/>
      <c r="C58" s="14"/>
      <c r="D58" s="14"/>
      <c r="E58" s="24"/>
      <c r="F58" s="2" t="str">
        <f t="shared" si="13"/>
        <v/>
      </c>
      <c r="G58" s="2" t="str">
        <f t="shared" si="14"/>
        <v/>
      </c>
      <c r="H58" s="2" t="str">
        <f t="shared" si="15"/>
        <v/>
      </c>
      <c r="I58" s="24"/>
      <c r="J58" s="10" t="str">
        <f>IF(B58="","",IFERROR(VLOOKUP(B58,参照シート!C:G,4,FALSE),0.0105))</f>
        <v/>
      </c>
      <c r="K58" s="8" t="str">
        <f>IF(B58="","",IFERROR(VLOOKUP(B58,参照シート!C:G,5,FALSE),38.5))</f>
        <v/>
      </c>
      <c r="L58" s="8" t="str">
        <f t="shared" si="16"/>
        <v/>
      </c>
      <c r="M58" s="24"/>
      <c r="N58" s="2" t="str">
        <f t="shared" si="8"/>
        <v/>
      </c>
      <c r="O58" s="20" t="str">
        <f t="shared" si="9"/>
        <v/>
      </c>
    </row>
    <row r="59" spans="2:15" x14ac:dyDescent="0.45">
      <c r="B59" s="14"/>
      <c r="C59" s="14"/>
      <c r="D59" s="14"/>
      <c r="E59" s="24"/>
      <c r="F59" s="2" t="str">
        <f t="shared" si="13"/>
        <v/>
      </c>
      <c r="G59" s="2" t="str">
        <f t="shared" si="14"/>
        <v/>
      </c>
      <c r="H59" s="2" t="str">
        <f t="shared" si="15"/>
        <v/>
      </c>
      <c r="I59" s="24"/>
      <c r="J59" s="10" t="str">
        <f>IF(B59="","",IFERROR(VLOOKUP(B59,参照シート!C:G,4,FALSE),0.0105))</f>
        <v/>
      </c>
      <c r="K59" s="8" t="str">
        <f>IF(B59="","",IFERROR(VLOOKUP(B59,参照シート!C:G,5,FALSE),38.5))</f>
        <v/>
      </c>
      <c r="L59" s="8" t="str">
        <f t="shared" si="16"/>
        <v/>
      </c>
      <c r="M59" s="24"/>
      <c r="N59" s="2" t="str">
        <f t="shared" si="8"/>
        <v/>
      </c>
      <c r="O59" s="20" t="str">
        <f t="shared" si="9"/>
        <v/>
      </c>
    </row>
    <row r="60" spans="2:15" x14ac:dyDescent="0.45">
      <c r="B60" s="14"/>
      <c r="C60" s="14"/>
      <c r="D60" s="14"/>
      <c r="E60" s="24"/>
      <c r="F60" s="2" t="str">
        <f t="shared" si="13"/>
        <v/>
      </c>
      <c r="G60" s="2" t="str">
        <f t="shared" si="14"/>
        <v/>
      </c>
      <c r="H60" s="2" t="str">
        <f t="shared" si="15"/>
        <v/>
      </c>
      <c r="I60" s="24"/>
      <c r="J60" s="10" t="str">
        <f>IF(B60="","",IFERROR(VLOOKUP(B60,参照シート!C:G,4,FALSE),0.0105))</f>
        <v/>
      </c>
      <c r="K60" s="8" t="str">
        <f>IF(B60="","",IFERROR(VLOOKUP(B60,参照シート!C:G,5,FALSE),38.5))</f>
        <v/>
      </c>
      <c r="L60" s="8" t="str">
        <f t="shared" si="16"/>
        <v/>
      </c>
      <c r="M60" s="24"/>
      <c r="N60" s="2" t="str">
        <f t="shared" si="8"/>
        <v/>
      </c>
      <c r="O60" s="20" t="str">
        <f t="shared" si="9"/>
        <v/>
      </c>
    </row>
    <row r="61" spans="2:15" x14ac:dyDescent="0.45">
      <c r="B61" s="14"/>
      <c r="C61" s="14"/>
      <c r="D61" s="14"/>
      <c r="E61" s="24"/>
      <c r="F61" s="2" t="str">
        <f t="shared" si="13"/>
        <v/>
      </c>
      <c r="G61" s="2" t="str">
        <f t="shared" si="14"/>
        <v/>
      </c>
      <c r="H61" s="2" t="str">
        <f t="shared" si="15"/>
        <v/>
      </c>
      <c r="I61" s="24"/>
      <c r="J61" s="10" t="str">
        <f>IF(B61="","",IFERROR(VLOOKUP(B61,参照シート!C:G,4,FALSE),0.0105))</f>
        <v/>
      </c>
      <c r="K61" s="8" t="str">
        <f>IF(B61="","",IFERROR(VLOOKUP(B61,参照シート!C:G,5,FALSE),38.5))</f>
        <v/>
      </c>
      <c r="L61" s="8" t="str">
        <f t="shared" si="16"/>
        <v/>
      </c>
      <c r="M61" s="24"/>
      <c r="N61" s="2" t="str">
        <f t="shared" si="8"/>
        <v/>
      </c>
      <c r="O61" s="20" t="str">
        <f t="shared" si="9"/>
        <v/>
      </c>
    </row>
    <row r="62" spans="2:15" x14ac:dyDescent="0.45">
      <c r="B62" s="14"/>
      <c r="C62" s="14"/>
      <c r="D62" s="14"/>
      <c r="E62" s="24"/>
      <c r="F62" s="2" t="str">
        <f t="shared" si="13"/>
        <v/>
      </c>
      <c r="G62" s="2" t="str">
        <f t="shared" si="14"/>
        <v/>
      </c>
      <c r="H62" s="2" t="str">
        <f t="shared" si="15"/>
        <v/>
      </c>
      <c r="I62" s="24"/>
      <c r="J62" s="10" t="str">
        <f>IF(B62="","",IFERROR(VLOOKUP(B62,参照シート!C:G,4,FALSE),0.0105))</f>
        <v/>
      </c>
      <c r="K62" s="8" t="str">
        <f>IF(B62="","",IFERROR(VLOOKUP(B62,参照シート!C:G,5,FALSE),38.5))</f>
        <v/>
      </c>
      <c r="L62" s="8" t="str">
        <f t="shared" si="16"/>
        <v/>
      </c>
      <c r="M62" s="24"/>
      <c r="N62" s="2" t="str">
        <f t="shared" si="8"/>
        <v/>
      </c>
      <c r="O62" s="20" t="str">
        <f t="shared" si="9"/>
        <v/>
      </c>
    </row>
    <row r="63" spans="2:15" x14ac:dyDescent="0.45">
      <c r="B63" s="14"/>
      <c r="C63" s="14"/>
      <c r="D63" s="14"/>
      <c r="E63" s="24"/>
      <c r="F63" s="2" t="str">
        <f t="shared" si="13"/>
        <v/>
      </c>
      <c r="G63" s="2" t="str">
        <f t="shared" si="14"/>
        <v/>
      </c>
      <c r="H63" s="2" t="str">
        <f t="shared" si="15"/>
        <v/>
      </c>
      <c r="I63" s="24"/>
      <c r="J63" s="10" t="str">
        <f>IF(B63="","",IFERROR(VLOOKUP(B63,参照シート!C:G,4,FALSE),0.0105))</f>
        <v/>
      </c>
      <c r="K63" s="8" t="str">
        <f>IF(B63="","",IFERROR(VLOOKUP(B63,参照シート!C:G,5,FALSE),38.5))</f>
        <v/>
      </c>
      <c r="L63" s="8" t="str">
        <f t="shared" si="16"/>
        <v/>
      </c>
      <c r="M63" s="24"/>
      <c r="N63" s="2" t="str">
        <f t="shared" si="8"/>
        <v/>
      </c>
      <c r="O63" s="20" t="str">
        <f t="shared" si="9"/>
        <v/>
      </c>
    </row>
    <row r="64" spans="2:15" x14ac:dyDescent="0.45">
      <c r="B64" s="14"/>
      <c r="C64" s="14"/>
      <c r="D64" s="14"/>
      <c r="E64" s="24"/>
      <c r="F64" s="2" t="str">
        <f t="shared" si="13"/>
        <v/>
      </c>
      <c r="G64" s="2" t="str">
        <f t="shared" si="14"/>
        <v/>
      </c>
      <c r="H64" s="2" t="str">
        <f t="shared" si="15"/>
        <v/>
      </c>
      <c r="I64" s="24"/>
      <c r="J64" s="10" t="str">
        <f>IF(B64="","",IFERROR(VLOOKUP(B64,参照シート!C:G,4,FALSE),0.0105))</f>
        <v/>
      </c>
      <c r="K64" s="8" t="str">
        <f>IF(B64="","",IFERROR(VLOOKUP(B64,参照シート!C:G,5,FALSE),38.5))</f>
        <v/>
      </c>
      <c r="L64" s="8" t="str">
        <f t="shared" si="16"/>
        <v/>
      </c>
      <c r="M64" s="24"/>
      <c r="N64" s="2" t="str">
        <f t="shared" si="8"/>
        <v/>
      </c>
      <c r="O64" s="20" t="str">
        <f t="shared" si="9"/>
        <v/>
      </c>
    </row>
    <row r="65" spans="2:15" x14ac:dyDescent="0.45">
      <c r="B65" s="14"/>
      <c r="C65" s="14"/>
      <c r="D65" s="14"/>
      <c r="E65" s="24"/>
      <c r="F65" s="2" t="str">
        <f t="shared" si="13"/>
        <v/>
      </c>
      <c r="G65" s="2" t="str">
        <f t="shared" si="14"/>
        <v/>
      </c>
      <c r="H65" s="2" t="str">
        <f t="shared" si="15"/>
        <v/>
      </c>
      <c r="I65" s="24"/>
      <c r="J65" s="10" t="str">
        <f>IF(B65="","",IFERROR(VLOOKUP(B65,参照シート!C:G,4,FALSE),0.0105))</f>
        <v/>
      </c>
      <c r="K65" s="8" t="str">
        <f>IF(B65="","",IFERROR(VLOOKUP(B65,参照シート!C:G,5,FALSE),38.5))</f>
        <v/>
      </c>
      <c r="L65" s="8" t="str">
        <f t="shared" si="16"/>
        <v/>
      </c>
      <c r="M65" s="24"/>
      <c r="N65" s="2" t="str">
        <f t="shared" si="8"/>
        <v/>
      </c>
      <c r="O65" s="20" t="str">
        <f t="shared" si="9"/>
        <v/>
      </c>
    </row>
    <row r="66" spans="2:15" x14ac:dyDescent="0.45">
      <c r="B66" s="14"/>
      <c r="C66" s="14"/>
      <c r="D66" s="14"/>
      <c r="E66" s="24"/>
      <c r="F66" s="2" t="str">
        <f t="shared" si="13"/>
        <v/>
      </c>
      <c r="G66" s="2" t="str">
        <f t="shared" si="14"/>
        <v/>
      </c>
      <c r="H66" s="2" t="str">
        <f t="shared" si="15"/>
        <v/>
      </c>
      <c r="I66" s="24"/>
      <c r="J66" s="10" t="str">
        <f>IF(B66="","",IFERROR(VLOOKUP(B66,参照シート!C:G,4,FALSE),0.0105))</f>
        <v/>
      </c>
      <c r="K66" s="8" t="str">
        <f>IF(B66="","",IFERROR(VLOOKUP(B66,参照シート!C:G,5,FALSE),38.5))</f>
        <v/>
      </c>
      <c r="L66" s="8" t="str">
        <f t="shared" si="16"/>
        <v/>
      </c>
      <c r="M66" s="24"/>
      <c r="N66" s="2" t="str">
        <f t="shared" si="8"/>
        <v/>
      </c>
      <c r="O66" s="20" t="str">
        <f t="shared" si="9"/>
        <v/>
      </c>
    </row>
    <row r="67" spans="2:15" x14ac:dyDescent="0.45">
      <c r="B67" s="14"/>
      <c r="C67" s="14"/>
      <c r="D67" s="14"/>
      <c r="E67" s="24"/>
      <c r="F67" s="2" t="str">
        <f t="shared" si="13"/>
        <v/>
      </c>
      <c r="G67" s="2" t="str">
        <f t="shared" si="14"/>
        <v/>
      </c>
      <c r="H67" s="2" t="str">
        <f t="shared" si="15"/>
        <v/>
      </c>
      <c r="I67" s="24"/>
      <c r="J67" s="10" t="str">
        <f>IF(B67="","",IFERROR(VLOOKUP(B67,参照シート!C:G,4,FALSE),0.0105))</f>
        <v/>
      </c>
      <c r="K67" s="8" t="str">
        <f>IF(B67="","",IFERROR(VLOOKUP(B67,参照シート!C:G,5,FALSE),38.5))</f>
        <v/>
      </c>
      <c r="L67" s="8" t="str">
        <f t="shared" si="16"/>
        <v/>
      </c>
      <c r="M67" s="24"/>
      <c r="N67" s="2" t="str">
        <f t="shared" si="8"/>
        <v/>
      </c>
      <c r="O67" s="20" t="str">
        <f t="shared" si="9"/>
        <v/>
      </c>
    </row>
    <row r="68" spans="2:15" x14ac:dyDescent="0.45">
      <c r="B68" s="14"/>
      <c r="C68" s="14"/>
      <c r="D68" s="14"/>
      <c r="E68" s="24"/>
      <c r="F68" s="2" t="str">
        <f t="shared" si="13"/>
        <v/>
      </c>
      <c r="G68" s="2" t="str">
        <f t="shared" si="14"/>
        <v/>
      </c>
      <c r="H68" s="2" t="str">
        <f t="shared" si="15"/>
        <v/>
      </c>
      <c r="I68" s="24"/>
      <c r="J68" s="10" t="str">
        <f>IF(B68="","",IFERROR(VLOOKUP(B68,参照シート!C:G,4,FALSE),0.0105))</f>
        <v/>
      </c>
      <c r="K68" s="8" t="str">
        <f>IF(B68="","",IFERROR(VLOOKUP(B68,参照シート!C:G,5,FALSE),38.5))</f>
        <v/>
      </c>
      <c r="L68" s="8" t="str">
        <f t="shared" si="16"/>
        <v/>
      </c>
      <c r="M68" s="24"/>
      <c r="N68" s="2" t="str">
        <f t="shared" si="8"/>
        <v/>
      </c>
      <c r="O68" s="20" t="str">
        <f t="shared" si="9"/>
        <v/>
      </c>
    </row>
    <row r="69" spans="2:15" x14ac:dyDescent="0.45">
      <c r="B69" s="14"/>
      <c r="C69" s="14"/>
      <c r="D69" s="14"/>
      <c r="E69" s="24"/>
      <c r="F69" s="2" t="str">
        <f t="shared" si="13"/>
        <v/>
      </c>
      <c r="G69" s="2" t="str">
        <f t="shared" si="14"/>
        <v/>
      </c>
      <c r="H69" s="2" t="str">
        <f t="shared" si="15"/>
        <v/>
      </c>
      <c r="I69" s="24"/>
      <c r="J69" s="10" t="str">
        <f>IF(B69="","",IFERROR(VLOOKUP(B69,参照シート!C:G,4,FALSE),0.0105))</f>
        <v/>
      </c>
      <c r="K69" s="8" t="str">
        <f>IF(B69="","",IFERROR(VLOOKUP(B69,参照シート!C:G,5,FALSE),38.5))</f>
        <v/>
      </c>
      <c r="L69" s="8" t="str">
        <f t="shared" si="16"/>
        <v/>
      </c>
      <c r="M69" s="24"/>
      <c r="N69" s="2" t="str">
        <f t="shared" si="8"/>
        <v/>
      </c>
      <c r="O69" s="20" t="str">
        <f t="shared" si="9"/>
        <v/>
      </c>
    </row>
    <row r="70" spans="2:15" x14ac:dyDescent="0.45">
      <c r="B70" s="14"/>
      <c r="C70" s="14"/>
      <c r="D70" s="14"/>
      <c r="E70" s="24"/>
      <c r="F70" s="2" t="str">
        <f t="shared" si="13"/>
        <v/>
      </c>
      <c r="G70" s="2" t="str">
        <f t="shared" si="14"/>
        <v/>
      </c>
      <c r="H70" s="2" t="str">
        <f t="shared" si="15"/>
        <v/>
      </c>
      <c r="I70" s="24"/>
      <c r="J70" s="10" t="str">
        <f>IF(B70="","",IFERROR(VLOOKUP(B70,参照シート!C:G,4,FALSE),0.0105))</f>
        <v/>
      </c>
      <c r="K70" s="8" t="str">
        <f>IF(B70="","",IFERROR(VLOOKUP(B70,参照シート!C:G,5,FALSE),38.5))</f>
        <v/>
      </c>
      <c r="L70" s="8" t="str">
        <f t="shared" si="16"/>
        <v/>
      </c>
      <c r="M70" s="24"/>
      <c r="N70" s="2" t="str">
        <f t="shared" si="8"/>
        <v/>
      </c>
      <c r="O70" s="20" t="str">
        <f t="shared" si="9"/>
        <v/>
      </c>
    </row>
    <row r="71" spans="2:15" x14ac:dyDescent="0.45">
      <c r="B71" s="14"/>
      <c r="C71" s="14"/>
      <c r="D71" s="14"/>
      <c r="E71" s="24"/>
      <c r="F71" s="2" t="str">
        <f t="shared" si="13"/>
        <v/>
      </c>
      <c r="G71" s="2" t="str">
        <f t="shared" si="14"/>
        <v/>
      </c>
      <c r="H71" s="2" t="str">
        <f t="shared" si="15"/>
        <v/>
      </c>
      <c r="I71" s="24"/>
      <c r="J71" s="10" t="str">
        <f>IF(B71="","",IFERROR(VLOOKUP(B71,参照シート!C:G,4,FALSE),0.0105))</f>
        <v/>
      </c>
      <c r="K71" s="8" t="str">
        <f>IF(B71="","",IFERROR(VLOOKUP(B71,参照シート!C:G,5,FALSE),38.5))</f>
        <v/>
      </c>
      <c r="L71" s="8" t="str">
        <f t="shared" si="16"/>
        <v/>
      </c>
      <c r="M71" s="24"/>
      <c r="N71" s="2" t="str">
        <f t="shared" si="8"/>
        <v/>
      </c>
      <c r="O71" s="20" t="str">
        <f t="shared" si="9"/>
        <v/>
      </c>
    </row>
    <row r="72" spans="2:15" x14ac:dyDescent="0.45">
      <c r="B72" s="14"/>
      <c r="C72" s="14"/>
      <c r="D72" s="14"/>
      <c r="E72" s="24"/>
      <c r="F72" s="2" t="str">
        <f t="shared" si="13"/>
        <v/>
      </c>
      <c r="G72" s="2" t="str">
        <f t="shared" si="14"/>
        <v/>
      </c>
      <c r="H72" s="2" t="str">
        <f t="shared" si="15"/>
        <v/>
      </c>
      <c r="I72" s="24"/>
      <c r="J72" s="10" t="str">
        <f>IF(B72="","",IFERROR(VLOOKUP(B72,参照シート!C:G,4,FALSE),0.0105))</f>
        <v/>
      </c>
      <c r="K72" s="8" t="str">
        <f>IF(B72="","",IFERROR(VLOOKUP(B72,参照シート!C:G,5,FALSE),38.5))</f>
        <v/>
      </c>
      <c r="L72" s="8" t="str">
        <f t="shared" si="16"/>
        <v/>
      </c>
      <c r="M72" s="24"/>
      <c r="N72" s="2" t="str">
        <f t="shared" si="8"/>
        <v/>
      </c>
      <c r="O72" s="20" t="str">
        <f t="shared" si="9"/>
        <v/>
      </c>
    </row>
    <row r="73" spans="2:15" x14ac:dyDescent="0.45">
      <c r="B73" s="14"/>
      <c r="C73" s="14"/>
      <c r="D73" s="14"/>
      <c r="E73" s="24"/>
      <c r="F73" s="2" t="str">
        <f t="shared" si="13"/>
        <v/>
      </c>
      <c r="G73" s="2" t="str">
        <f t="shared" si="14"/>
        <v/>
      </c>
      <c r="H73" s="2" t="str">
        <f t="shared" si="15"/>
        <v/>
      </c>
      <c r="I73" s="24"/>
      <c r="J73" s="10" t="str">
        <f>IF(B73="","",IFERROR(VLOOKUP(B73,参照シート!C:G,4,FALSE),0.0105))</f>
        <v/>
      </c>
      <c r="K73" s="8" t="str">
        <f>IF(B73="","",IFERROR(VLOOKUP(B73,参照シート!C:G,5,FALSE),38.5))</f>
        <v/>
      </c>
      <c r="L73" s="8" t="str">
        <f t="shared" si="16"/>
        <v/>
      </c>
      <c r="M73" s="24"/>
      <c r="N73" s="2" t="str">
        <f t="shared" si="8"/>
        <v/>
      </c>
      <c r="O73" s="20" t="str">
        <f t="shared" si="9"/>
        <v/>
      </c>
    </row>
    <row r="74" spans="2:15" x14ac:dyDescent="0.45">
      <c r="B74" s="14"/>
      <c r="C74" s="14"/>
      <c r="D74" s="14"/>
      <c r="E74" s="24"/>
      <c r="F74" s="2" t="str">
        <f t="shared" si="13"/>
        <v/>
      </c>
      <c r="G74" s="2" t="str">
        <f t="shared" si="14"/>
        <v/>
      </c>
      <c r="H74" s="2" t="str">
        <f t="shared" si="15"/>
        <v/>
      </c>
      <c r="I74" s="24"/>
      <c r="J74" s="10" t="str">
        <f>IF(B74="","",IFERROR(VLOOKUP(B74,参照シート!C:G,4,FALSE),0.0105))</f>
        <v/>
      </c>
      <c r="K74" s="8" t="str">
        <f>IF(B74="","",IFERROR(VLOOKUP(B74,参照シート!C:G,5,FALSE),38.5))</f>
        <v/>
      </c>
      <c r="L74" s="8" t="str">
        <f t="shared" ref="L74:L92" si="17">IF(D74&gt;0,D74*K74,"")</f>
        <v/>
      </c>
      <c r="M74" s="24"/>
      <c r="N74" s="2" t="str">
        <f t="shared" si="8"/>
        <v/>
      </c>
      <c r="O74" s="20" t="str">
        <f t="shared" si="9"/>
        <v/>
      </c>
    </row>
    <row r="75" spans="2:15" x14ac:dyDescent="0.45">
      <c r="B75" s="14"/>
      <c r="C75" s="14"/>
      <c r="D75" s="14"/>
      <c r="E75" s="24"/>
      <c r="F75" s="2" t="str">
        <f t="shared" si="13"/>
        <v/>
      </c>
      <c r="G75" s="2" t="str">
        <f t="shared" si="14"/>
        <v/>
      </c>
      <c r="H75" s="2" t="str">
        <f t="shared" si="15"/>
        <v/>
      </c>
      <c r="I75" s="24"/>
      <c r="J75" s="10" t="str">
        <f>IF(B75="","",IFERROR(VLOOKUP(B75,参照シート!C:G,4,FALSE),0.0105))</f>
        <v/>
      </c>
      <c r="K75" s="8" t="str">
        <f>IF(B75="","",IFERROR(VLOOKUP(B75,参照シート!C:G,5,FALSE),38.5))</f>
        <v/>
      </c>
      <c r="L75" s="8" t="str">
        <f t="shared" si="17"/>
        <v/>
      </c>
      <c r="M75" s="24"/>
      <c r="N75" s="2" t="str">
        <f t="shared" ref="N75:N92" si="18">IF(D75&gt;0,38.5,"")</f>
        <v/>
      </c>
      <c r="O75" s="20" t="str">
        <f t="shared" ref="O75:O92" si="19">IF(D75&gt;0,D75*N75,"")</f>
        <v/>
      </c>
    </row>
    <row r="76" spans="2:15" x14ac:dyDescent="0.45">
      <c r="B76" s="14"/>
      <c r="C76" s="14"/>
      <c r="D76" s="14"/>
      <c r="E76" s="24"/>
      <c r="F76" s="2" t="str">
        <f t="shared" si="13"/>
        <v/>
      </c>
      <c r="G76" s="2" t="str">
        <f t="shared" si="14"/>
        <v/>
      </c>
      <c r="H76" s="2" t="str">
        <f t="shared" si="15"/>
        <v/>
      </c>
      <c r="I76" s="24"/>
      <c r="J76" s="10" t="str">
        <f>IF(B76="","",IFERROR(VLOOKUP(B76,参照シート!C:G,4,FALSE),0.0105))</f>
        <v/>
      </c>
      <c r="K76" s="8" t="str">
        <f>IF(B76="","",IFERROR(VLOOKUP(B76,参照シート!C:G,5,FALSE),38.5))</f>
        <v/>
      </c>
      <c r="L76" s="8" t="str">
        <f t="shared" si="17"/>
        <v/>
      </c>
      <c r="M76" s="24"/>
      <c r="N76" s="2" t="str">
        <f t="shared" si="18"/>
        <v/>
      </c>
      <c r="O76" s="20" t="str">
        <f t="shared" si="19"/>
        <v/>
      </c>
    </row>
    <row r="77" spans="2:15" x14ac:dyDescent="0.45">
      <c r="B77" s="14"/>
      <c r="C77" s="14"/>
      <c r="D77" s="14"/>
      <c r="E77" s="24"/>
      <c r="F77" s="2" t="str">
        <f t="shared" si="13"/>
        <v/>
      </c>
      <c r="G77" s="2" t="str">
        <f t="shared" si="14"/>
        <v/>
      </c>
      <c r="H77" s="2" t="str">
        <f t="shared" si="15"/>
        <v/>
      </c>
      <c r="I77" s="24"/>
      <c r="J77" s="10" t="str">
        <f>IF(B77="","",IFERROR(VLOOKUP(B77,参照シート!C:G,4,FALSE),0.0105))</f>
        <v/>
      </c>
      <c r="K77" s="8" t="str">
        <f>IF(B77="","",IFERROR(VLOOKUP(B77,参照シート!C:G,5,FALSE),38.5))</f>
        <v/>
      </c>
      <c r="L77" s="8" t="str">
        <f t="shared" si="17"/>
        <v/>
      </c>
      <c r="M77" s="24"/>
      <c r="N77" s="2" t="str">
        <f t="shared" si="18"/>
        <v/>
      </c>
      <c r="O77" s="20" t="str">
        <f t="shared" si="19"/>
        <v/>
      </c>
    </row>
    <row r="78" spans="2:15" x14ac:dyDescent="0.45">
      <c r="B78" s="14"/>
      <c r="C78" s="14"/>
      <c r="D78" s="14"/>
      <c r="E78" s="24"/>
      <c r="F78" s="2" t="str">
        <f t="shared" si="13"/>
        <v/>
      </c>
      <c r="G78" s="2" t="str">
        <f t="shared" si="14"/>
        <v/>
      </c>
      <c r="H78" s="2" t="str">
        <f t="shared" si="15"/>
        <v/>
      </c>
      <c r="I78" s="24"/>
      <c r="J78" s="10" t="str">
        <f>IF(B78="","",IFERROR(VLOOKUP(B78,参照シート!C:G,4,FALSE),0.0105))</f>
        <v/>
      </c>
      <c r="K78" s="8" t="str">
        <f>IF(B78="","",IFERROR(VLOOKUP(B78,参照シート!C:G,5,FALSE),38.5))</f>
        <v/>
      </c>
      <c r="L78" s="8" t="str">
        <f t="shared" si="17"/>
        <v/>
      </c>
      <c r="M78" s="24"/>
      <c r="N78" s="2" t="str">
        <f t="shared" si="18"/>
        <v/>
      </c>
      <c r="O78" s="20" t="str">
        <f t="shared" si="19"/>
        <v/>
      </c>
    </row>
    <row r="79" spans="2:15" x14ac:dyDescent="0.45">
      <c r="B79" s="14"/>
      <c r="C79" s="14"/>
      <c r="D79" s="14"/>
      <c r="E79" s="24"/>
      <c r="F79" s="2" t="str">
        <f t="shared" si="13"/>
        <v/>
      </c>
      <c r="G79" s="2" t="str">
        <f t="shared" si="14"/>
        <v/>
      </c>
      <c r="H79" s="2" t="str">
        <f t="shared" si="15"/>
        <v/>
      </c>
      <c r="I79" s="24"/>
      <c r="J79" s="10" t="str">
        <f>IF(B79="","",IFERROR(VLOOKUP(B79,参照シート!C:G,4,FALSE),0.0105))</f>
        <v/>
      </c>
      <c r="K79" s="8" t="str">
        <f>IF(B79="","",IFERROR(VLOOKUP(B79,参照シート!C:G,5,FALSE),38.5))</f>
        <v/>
      </c>
      <c r="L79" s="8" t="str">
        <f t="shared" si="17"/>
        <v/>
      </c>
      <c r="M79" s="24"/>
      <c r="N79" s="2" t="str">
        <f t="shared" si="18"/>
        <v/>
      </c>
      <c r="O79" s="20" t="str">
        <f t="shared" si="19"/>
        <v/>
      </c>
    </row>
    <row r="80" spans="2:15" x14ac:dyDescent="0.45">
      <c r="B80" s="14"/>
      <c r="C80" s="14"/>
      <c r="D80" s="14"/>
      <c r="E80" s="24"/>
      <c r="F80" s="2" t="str">
        <f t="shared" si="13"/>
        <v/>
      </c>
      <c r="G80" s="2" t="str">
        <f t="shared" si="14"/>
        <v/>
      </c>
      <c r="H80" s="2" t="str">
        <f t="shared" si="15"/>
        <v/>
      </c>
      <c r="I80" s="24"/>
      <c r="J80" s="10" t="str">
        <f>IF(B80="","",IFERROR(VLOOKUP(B80,参照シート!C:G,4,FALSE),0.0105))</f>
        <v/>
      </c>
      <c r="K80" s="8" t="str">
        <f>IF(B80="","",IFERROR(VLOOKUP(B80,参照シート!C:G,5,FALSE),38.5))</f>
        <v/>
      </c>
      <c r="L80" s="8" t="str">
        <f t="shared" si="17"/>
        <v/>
      </c>
      <c r="M80" s="24"/>
      <c r="N80" s="2" t="str">
        <f t="shared" si="18"/>
        <v/>
      </c>
      <c r="O80" s="20" t="str">
        <f t="shared" si="19"/>
        <v/>
      </c>
    </row>
    <row r="81" spans="2:15" x14ac:dyDescent="0.45">
      <c r="B81" s="14"/>
      <c r="C81" s="14"/>
      <c r="D81" s="14"/>
      <c r="E81" s="24"/>
      <c r="F81" s="2" t="str">
        <f t="shared" si="13"/>
        <v/>
      </c>
      <c r="G81" s="2" t="str">
        <f t="shared" si="14"/>
        <v/>
      </c>
      <c r="H81" s="2" t="str">
        <f t="shared" si="15"/>
        <v/>
      </c>
      <c r="I81" s="24"/>
      <c r="J81" s="10" t="str">
        <f>IF(B81="","",IFERROR(VLOOKUP(B81,参照シート!C:G,4,FALSE),0.0105))</f>
        <v/>
      </c>
      <c r="K81" s="8" t="str">
        <f>IF(B81="","",IFERROR(VLOOKUP(B81,参照シート!C:G,5,FALSE),38.5))</f>
        <v/>
      </c>
      <c r="L81" s="8" t="str">
        <f t="shared" si="17"/>
        <v/>
      </c>
      <c r="M81" s="24"/>
      <c r="N81" s="2" t="str">
        <f t="shared" si="18"/>
        <v/>
      </c>
      <c r="O81" s="20" t="str">
        <f t="shared" si="19"/>
        <v/>
      </c>
    </row>
    <row r="82" spans="2:15" x14ac:dyDescent="0.45">
      <c r="B82" s="14"/>
      <c r="C82" s="14"/>
      <c r="D82" s="14"/>
      <c r="E82" s="24"/>
      <c r="F82" s="2" t="str">
        <f t="shared" si="13"/>
        <v/>
      </c>
      <c r="G82" s="2" t="str">
        <f t="shared" si="14"/>
        <v/>
      </c>
      <c r="H82" s="2" t="str">
        <f t="shared" si="15"/>
        <v/>
      </c>
      <c r="I82" s="24"/>
      <c r="J82" s="10" t="str">
        <f>IF(B82="","",IFERROR(VLOOKUP(B82,参照シート!C:G,4,FALSE),0.0105))</f>
        <v/>
      </c>
      <c r="K82" s="8" t="str">
        <f>IF(B82="","",IFERROR(VLOOKUP(B82,参照シート!C:G,5,FALSE),38.5))</f>
        <v/>
      </c>
      <c r="L82" s="8" t="str">
        <f t="shared" si="17"/>
        <v/>
      </c>
      <c r="M82" s="24"/>
      <c r="N82" s="2" t="str">
        <f t="shared" si="18"/>
        <v/>
      </c>
      <c r="O82" s="20" t="str">
        <f t="shared" si="19"/>
        <v/>
      </c>
    </row>
    <row r="83" spans="2:15" x14ac:dyDescent="0.45">
      <c r="B83" s="14"/>
      <c r="C83" s="14"/>
      <c r="D83" s="14"/>
      <c r="E83" s="24"/>
      <c r="F83" s="2" t="str">
        <f t="shared" si="13"/>
        <v/>
      </c>
      <c r="G83" s="2" t="str">
        <f t="shared" si="14"/>
        <v/>
      </c>
      <c r="H83" s="2" t="str">
        <f t="shared" si="15"/>
        <v/>
      </c>
      <c r="I83" s="24"/>
      <c r="J83" s="10" t="str">
        <f>IF(B83="","",IFERROR(VLOOKUP(B83,参照シート!C:G,4,FALSE),0.0105))</f>
        <v/>
      </c>
      <c r="K83" s="8" t="str">
        <f>IF(B83="","",IFERROR(VLOOKUP(B83,参照シート!C:G,5,FALSE),38.5))</f>
        <v/>
      </c>
      <c r="L83" s="8" t="str">
        <f t="shared" si="17"/>
        <v/>
      </c>
      <c r="M83" s="24"/>
      <c r="N83" s="2" t="str">
        <f t="shared" si="18"/>
        <v/>
      </c>
      <c r="O83" s="20" t="str">
        <f t="shared" si="19"/>
        <v/>
      </c>
    </row>
    <row r="84" spans="2:15" x14ac:dyDescent="0.45">
      <c r="B84" s="14"/>
      <c r="C84" s="14"/>
      <c r="D84" s="14"/>
      <c r="E84" s="24"/>
      <c r="F84" s="2" t="str">
        <f t="shared" si="13"/>
        <v/>
      </c>
      <c r="G84" s="2" t="str">
        <f t="shared" si="14"/>
        <v/>
      </c>
      <c r="H84" s="2" t="str">
        <f t="shared" si="15"/>
        <v/>
      </c>
      <c r="I84" s="24"/>
      <c r="J84" s="10" t="str">
        <f>IF(B84="","",IFERROR(VLOOKUP(B84,参照シート!C:G,4,FALSE),0.0105))</f>
        <v/>
      </c>
      <c r="K84" s="8" t="str">
        <f>IF(B84="","",IFERROR(VLOOKUP(B84,参照シート!C:G,5,FALSE),38.5))</f>
        <v/>
      </c>
      <c r="L84" s="8" t="str">
        <f t="shared" si="17"/>
        <v/>
      </c>
      <c r="M84" s="24"/>
      <c r="N84" s="2" t="str">
        <f t="shared" si="18"/>
        <v/>
      </c>
      <c r="O84" s="20" t="str">
        <f t="shared" si="19"/>
        <v/>
      </c>
    </row>
    <row r="85" spans="2:15" x14ac:dyDescent="0.45">
      <c r="B85" s="14"/>
      <c r="C85" s="14"/>
      <c r="D85" s="14"/>
      <c r="E85" s="24"/>
      <c r="F85" s="2" t="str">
        <f t="shared" ref="F85:F92" si="20">IF(C85&gt;0,ROUND(C85/PI()*100,2),"")</f>
        <v/>
      </c>
      <c r="G85" s="2" t="str">
        <f t="shared" ref="G85:G92" si="21">IF(C85&gt;0,ROUND(0.111*((F85+1.1)^2.6173-(F85)^2.6173),2),"")</f>
        <v/>
      </c>
      <c r="H85" s="2" t="str">
        <f t="shared" ref="H85:H92" si="22">IF(C85&gt;0,D85*G85,"")</f>
        <v/>
      </c>
      <c r="I85" s="24"/>
      <c r="J85" s="10" t="str">
        <f>IF(B85="","",IFERROR(VLOOKUP(B85,参照シート!C:G,4,FALSE),0.0105))</f>
        <v/>
      </c>
      <c r="K85" s="8" t="str">
        <f>IF(B85="","",IFERROR(VLOOKUP(B85,参照シート!C:G,5,FALSE),38.5))</f>
        <v/>
      </c>
      <c r="L85" s="8" t="str">
        <f t="shared" si="17"/>
        <v/>
      </c>
      <c r="M85" s="24"/>
      <c r="N85" s="2" t="str">
        <f t="shared" si="18"/>
        <v/>
      </c>
      <c r="O85" s="20" t="str">
        <f t="shared" si="19"/>
        <v/>
      </c>
    </row>
    <row r="86" spans="2:15" x14ac:dyDescent="0.45">
      <c r="B86" s="14"/>
      <c r="C86" s="14"/>
      <c r="D86" s="14"/>
      <c r="E86" s="24"/>
      <c r="F86" s="2" t="str">
        <f t="shared" si="20"/>
        <v/>
      </c>
      <c r="G86" s="2" t="str">
        <f t="shared" si="21"/>
        <v/>
      </c>
      <c r="H86" s="2" t="str">
        <f t="shared" si="22"/>
        <v/>
      </c>
      <c r="I86" s="24"/>
      <c r="J86" s="10" t="str">
        <f>IF(B86="","",IFERROR(VLOOKUP(B86,参照シート!C:G,4,FALSE),0.0105))</f>
        <v/>
      </c>
      <c r="K86" s="8" t="str">
        <f>IF(B86="","",IFERROR(VLOOKUP(B86,参照シート!C:G,5,FALSE),38.5))</f>
        <v/>
      </c>
      <c r="L86" s="8" t="str">
        <f t="shared" si="17"/>
        <v/>
      </c>
      <c r="M86" s="24"/>
      <c r="N86" s="2" t="str">
        <f t="shared" si="18"/>
        <v/>
      </c>
      <c r="O86" s="20" t="str">
        <f t="shared" si="19"/>
        <v/>
      </c>
    </row>
    <row r="87" spans="2:15" x14ac:dyDescent="0.45">
      <c r="B87" s="14"/>
      <c r="C87" s="14"/>
      <c r="D87" s="14"/>
      <c r="E87" s="24"/>
      <c r="F87" s="2" t="str">
        <f t="shared" si="20"/>
        <v/>
      </c>
      <c r="G87" s="2" t="str">
        <f t="shared" si="21"/>
        <v/>
      </c>
      <c r="H87" s="2" t="str">
        <f t="shared" si="22"/>
        <v/>
      </c>
      <c r="I87" s="24"/>
      <c r="J87" s="10" t="str">
        <f>IF(B87="","",IFERROR(VLOOKUP(B87,参照シート!C:G,4,FALSE),0.0105))</f>
        <v/>
      </c>
      <c r="K87" s="8" t="str">
        <f>IF(B87="","",IFERROR(VLOOKUP(B87,参照シート!C:G,5,FALSE),38.5))</f>
        <v/>
      </c>
      <c r="L87" s="8" t="str">
        <f t="shared" si="17"/>
        <v/>
      </c>
      <c r="M87" s="24"/>
      <c r="N87" s="2" t="str">
        <f t="shared" si="18"/>
        <v/>
      </c>
      <c r="O87" s="20" t="str">
        <f t="shared" si="19"/>
        <v/>
      </c>
    </row>
    <row r="88" spans="2:15" x14ac:dyDescent="0.45">
      <c r="B88" s="14"/>
      <c r="C88" s="14"/>
      <c r="D88" s="14"/>
      <c r="E88" s="24"/>
      <c r="F88" s="2" t="str">
        <f t="shared" si="20"/>
        <v/>
      </c>
      <c r="G88" s="2" t="str">
        <f t="shared" si="21"/>
        <v/>
      </c>
      <c r="H88" s="2" t="str">
        <f t="shared" si="22"/>
        <v/>
      </c>
      <c r="I88" s="24"/>
      <c r="J88" s="10" t="str">
        <f>IF(B88="","",IFERROR(VLOOKUP(B88,参照シート!C:G,4,FALSE),0.0105))</f>
        <v/>
      </c>
      <c r="K88" s="8" t="str">
        <f>IF(B88="","",IFERROR(VLOOKUP(B88,参照シート!C:G,5,FALSE),38.5))</f>
        <v/>
      </c>
      <c r="L88" s="8" t="str">
        <f t="shared" si="17"/>
        <v/>
      </c>
      <c r="M88" s="24"/>
      <c r="N88" s="2" t="str">
        <f t="shared" si="18"/>
        <v/>
      </c>
      <c r="O88" s="20" t="str">
        <f t="shared" si="19"/>
        <v/>
      </c>
    </row>
    <row r="89" spans="2:15" x14ac:dyDescent="0.45">
      <c r="B89" s="14"/>
      <c r="C89" s="14"/>
      <c r="D89" s="14"/>
      <c r="E89" s="24"/>
      <c r="F89" s="2" t="str">
        <f t="shared" si="20"/>
        <v/>
      </c>
      <c r="G89" s="2" t="str">
        <f t="shared" si="21"/>
        <v/>
      </c>
      <c r="H89" s="2" t="str">
        <f t="shared" si="22"/>
        <v/>
      </c>
      <c r="I89" s="24"/>
      <c r="J89" s="10" t="str">
        <f>IF(B89="","",IFERROR(VLOOKUP(B89,参照シート!C:G,4,FALSE),0.0105))</f>
        <v/>
      </c>
      <c r="K89" s="8" t="str">
        <f>IF(B89="","",IFERROR(VLOOKUP(B89,参照シート!C:G,5,FALSE),38.5))</f>
        <v/>
      </c>
      <c r="L89" s="8" t="str">
        <f t="shared" si="17"/>
        <v/>
      </c>
      <c r="M89" s="24"/>
      <c r="N89" s="2" t="str">
        <f t="shared" si="18"/>
        <v/>
      </c>
      <c r="O89" s="20" t="str">
        <f t="shared" si="19"/>
        <v/>
      </c>
    </row>
    <row r="90" spans="2:15" x14ac:dyDescent="0.45">
      <c r="B90" s="14"/>
      <c r="C90" s="14"/>
      <c r="D90" s="14"/>
      <c r="E90" s="24"/>
      <c r="F90" s="2" t="str">
        <f t="shared" si="20"/>
        <v/>
      </c>
      <c r="G90" s="2" t="str">
        <f t="shared" si="21"/>
        <v/>
      </c>
      <c r="H90" s="2" t="str">
        <f t="shared" si="22"/>
        <v/>
      </c>
      <c r="I90" s="24"/>
      <c r="J90" s="10" t="str">
        <f>IF(B90="","",IFERROR(VLOOKUP(B90,参照シート!C:G,4,FALSE),0.0105))</f>
        <v/>
      </c>
      <c r="K90" s="8" t="str">
        <f>IF(B90="","",IFERROR(VLOOKUP(B90,参照シート!C:G,5,FALSE),38.5))</f>
        <v/>
      </c>
      <c r="L90" s="8" t="str">
        <f t="shared" si="17"/>
        <v/>
      </c>
      <c r="M90" s="24"/>
      <c r="N90" s="2" t="str">
        <f t="shared" si="18"/>
        <v/>
      </c>
      <c r="O90" s="20" t="str">
        <f t="shared" si="19"/>
        <v/>
      </c>
    </row>
    <row r="91" spans="2:15" x14ac:dyDescent="0.45">
      <c r="B91" s="14"/>
      <c r="C91" s="14"/>
      <c r="D91" s="14"/>
      <c r="E91" s="24"/>
      <c r="F91" s="2" t="str">
        <f t="shared" si="20"/>
        <v/>
      </c>
      <c r="G91" s="2" t="str">
        <f t="shared" si="21"/>
        <v/>
      </c>
      <c r="H91" s="2" t="str">
        <f t="shared" si="22"/>
        <v/>
      </c>
      <c r="I91" s="24"/>
      <c r="J91" s="10" t="str">
        <f>IF(B91="","",IFERROR(VLOOKUP(B91,参照シート!C:G,4,FALSE),0.0105))</f>
        <v/>
      </c>
      <c r="K91" s="8" t="str">
        <f>IF(B91="","",IFERROR(VLOOKUP(B91,参照シート!C:G,5,FALSE),38.5))</f>
        <v/>
      </c>
      <c r="L91" s="8" t="str">
        <f t="shared" si="17"/>
        <v/>
      </c>
      <c r="M91" s="24"/>
      <c r="N91" s="2" t="str">
        <f t="shared" si="18"/>
        <v/>
      </c>
      <c r="O91" s="20" t="str">
        <f t="shared" si="19"/>
        <v/>
      </c>
    </row>
    <row r="92" spans="2:15" x14ac:dyDescent="0.45">
      <c r="B92" s="14"/>
      <c r="C92" s="14"/>
      <c r="D92" s="14"/>
      <c r="E92" s="24"/>
      <c r="F92" s="2" t="str">
        <f t="shared" si="20"/>
        <v/>
      </c>
      <c r="G92" s="2" t="str">
        <f t="shared" si="21"/>
        <v/>
      </c>
      <c r="H92" s="2" t="str">
        <f t="shared" si="22"/>
        <v/>
      </c>
      <c r="I92" s="24"/>
      <c r="J92" s="10" t="str">
        <f>IF(B92="","",IFERROR(VLOOKUP(B92,参照シート!C:G,4,FALSE),0.0105))</f>
        <v/>
      </c>
      <c r="K92" s="8" t="str">
        <f>IF(B92="","",IFERROR(VLOOKUP(B92,参照シート!C:G,5,FALSE),38.5))</f>
        <v/>
      </c>
      <c r="L92" s="8" t="str">
        <f t="shared" si="17"/>
        <v/>
      </c>
      <c r="M92" s="24"/>
      <c r="N92" s="2" t="str">
        <f t="shared" si="18"/>
        <v/>
      </c>
      <c r="O92" s="20" t="str">
        <f t="shared" si="19"/>
        <v/>
      </c>
    </row>
  </sheetData>
  <mergeCells count="10">
    <mergeCell ref="N7:O7"/>
    <mergeCell ref="J7:L7"/>
    <mergeCell ref="B7:D7"/>
    <mergeCell ref="F7:H7"/>
    <mergeCell ref="N3:O3"/>
    <mergeCell ref="F3:H3"/>
    <mergeCell ref="F4:G4"/>
    <mergeCell ref="J4:K4"/>
    <mergeCell ref="J3:L3"/>
    <mergeCell ref="C2:D5"/>
  </mergeCells>
  <phoneticPr fontId="2"/>
  <pageMargins left="0.7" right="0.7" top="0.75" bottom="0.75" header="0.3" footer="0.3"/>
  <pageSetup paperSize="9" scale="46" fitToHeight="0"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1A2E2182-A3A9-462E-BBDF-E4C40D70BD10}">
          <x14:formula1>
            <xm:f>参照シート!$C$2:$C$139</xm:f>
          </x14:formula1>
          <xm:sqref>B10:B92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C4506-2B83-4E92-916C-B8AF2EDB5EFB}">
  <dimension ref="A1:M139"/>
  <sheetViews>
    <sheetView topLeftCell="A123" workbookViewId="0">
      <selection activeCell="C139" sqref="C139:F139"/>
    </sheetView>
  </sheetViews>
  <sheetFormatPr defaultColWidth="9" defaultRowHeight="16.2" x14ac:dyDescent="0.45"/>
  <cols>
    <col min="1" max="1" width="5.59765625" style="1" customWidth="1"/>
    <col min="2" max="2" width="20.59765625" style="1" customWidth="1"/>
    <col min="3" max="3" width="17" style="1" customWidth="1"/>
    <col min="4" max="4" width="22.59765625" style="1" customWidth="1"/>
    <col min="5" max="5" width="17.5" style="1" customWidth="1"/>
    <col min="6" max="6" width="18.19921875" style="1" customWidth="1"/>
    <col min="7" max="7" width="19.69921875" style="1" customWidth="1"/>
    <col min="8" max="12" width="9" style="1"/>
    <col min="13" max="13" width="22.3984375" style="1" customWidth="1"/>
    <col min="14" max="16384" width="9" style="1"/>
  </cols>
  <sheetData>
    <row r="1" spans="1:13" ht="32.4" x14ac:dyDescent="0.45">
      <c r="A1" s="7" t="s">
        <v>119</v>
      </c>
      <c r="B1" s="3" t="s">
        <v>311</v>
      </c>
      <c r="C1" s="3" t="s">
        <v>0</v>
      </c>
      <c r="D1" s="3" t="s">
        <v>4</v>
      </c>
      <c r="E1" s="3" t="s">
        <v>6</v>
      </c>
      <c r="F1" s="4" t="s">
        <v>5</v>
      </c>
      <c r="G1" s="5" t="s">
        <v>2</v>
      </c>
      <c r="H1" s="11" t="s">
        <v>133</v>
      </c>
    </row>
    <row r="2" spans="1:13" x14ac:dyDescent="0.45">
      <c r="A2" s="1">
        <v>1</v>
      </c>
      <c r="B2" s="25" t="s">
        <v>312</v>
      </c>
      <c r="C2" s="6" t="s">
        <v>7</v>
      </c>
      <c r="D2" s="6" t="s">
        <v>55</v>
      </c>
      <c r="E2" s="6" t="s">
        <v>56</v>
      </c>
      <c r="F2" s="13">
        <v>9.4999999999999998E-3</v>
      </c>
      <c r="G2" s="8">
        <f t="shared" ref="G2:G45" si="0">ROUND(F2*44/12*1000,2)</f>
        <v>34.83</v>
      </c>
      <c r="K2" s="7" t="s">
        <v>54</v>
      </c>
      <c r="L2" s="6"/>
      <c r="M2" s="2" t="s">
        <v>51</v>
      </c>
    </row>
    <row r="3" spans="1:13" x14ac:dyDescent="0.45">
      <c r="A3" s="1">
        <v>2</v>
      </c>
      <c r="B3" s="25" t="s">
        <v>312</v>
      </c>
      <c r="C3" s="2" t="s">
        <v>8</v>
      </c>
      <c r="D3" s="2" t="s">
        <v>55</v>
      </c>
      <c r="E3" s="2" t="s">
        <v>56</v>
      </c>
      <c r="F3" s="10">
        <v>1.4200000000000001E-2</v>
      </c>
      <c r="G3" s="8">
        <f t="shared" si="0"/>
        <v>52.07</v>
      </c>
      <c r="L3" s="2" t="s">
        <v>52</v>
      </c>
      <c r="M3" s="2" t="s">
        <v>53</v>
      </c>
    </row>
    <row r="4" spans="1:13" x14ac:dyDescent="0.45">
      <c r="A4" s="1">
        <v>3</v>
      </c>
      <c r="B4" s="25" t="s">
        <v>312</v>
      </c>
      <c r="C4" s="2" t="s">
        <v>9</v>
      </c>
      <c r="D4" s="2" t="s">
        <v>55</v>
      </c>
      <c r="E4" s="2" t="s">
        <v>56</v>
      </c>
      <c r="F4" s="10">
        <v>1.4200000000000001E-2</v>
      </c>
      <c r="G4" s="8">
        <f t="shared" si="0"/>
        <v>52.07</v>
      </c>
      <c r="L4" s="9"/>
      <c r="M4" s="2" t="s">
        <v>121</v>
      </c>
    </row>
    <row r="5" spans="1:13" x14ac:dyDescent="0.45">
      <c r="A5" s="1">
        <v>4</v>
      </c>
      <c r="B5" s="25" t="s">
        <v>312</v>
      </c>
      <c r="C5" s="2" t="s">
        <v>10</v>
      </c>
      <c r="D5" s="2" t="s">
        <v>71</v>
      </c>
      <c r="E5" s="2" t="s">
        <v>70</v>
      </c>
      <c r="F5" s="10">
        <v>0.01</v>
      </c>
      <c r="G5" s="8">
        <f t="shared" si="0"/>
        <v>36.67</v>
      </c>
    </row>
    <row r="6" spans="1:13" x14ac:dyDescent="0.45">
      <c r="A6" s="1">
        <v>5</v>
      </c>
      <c r="B6" s="25" t="s">
        <v>312</v>
      </c>
      <c r="C6" s="2" t="s">
        <v>11</v>
      </c>
      <c r="D6" s="2" t="s">
        <v>72</v>
      </c>
      <c r="E6" s="2" t="s">
        <v>73</v>
      </c>
      <c r="F6" s="10">
        <v>0.01</v>
      </c>
      <c r="G6" s="8">
        <f t="shared" si="0"/>
        <v>36.67</v>
      </c>
    </row>
    <row r="7" spans="1:13" x14ac:dyDescent="0.45">
      <c r="A7" s="1">
        <v>6</v>
      </c>
      <c r="B7" s="25" t="s">
        <v>312</v>
      </c>
      <c r="C7" s="2" t="s">
        <v>12</v>
      </c>
      <c r="D7" s="2" t="s">
        <v>60</v>
      </c>
      <c r="E7" s="2" t="s">
        <v>59</v>
      </c>
      <c r="F7" s="10">
        <v>0.01</v>
      </c>
      <c r="G7" s="8">
        <f t="shared" si="0"/>
        <v>36.67</v>
      </c>
      <c r="J7" s="18"/>
    </row>
    <row r="8" spans="1:13" x14ac:dyDescent="0.45">
      <c r="A8" s="1">
        <v>7</v>
      </c>
      <c r="B8" s="25" t="s">
        <v>312</v>
      </c>
      <c r="C8" s="2" t="s">
        <v>13</v>
      </c>
      <c r="D8" s="2" t="s">
        <v>55</v>
      </c>
      <c r="E8" s="2" t="s">
        <v>56</v>
      </c>
      <c r="F8" s="10">
        <v>1.4200000000000001E-2</v>
      </c>
      <c r="G8" s="8">
        <f t="shared" si="0"/>
        <v>52.07</v>
      </c>
    </row>
    <row r="9" spans="1:13" x14ac:dyDescent="0.45">
      <c r="A9" s="1">
        <v>8</v>
      </c>
      <c r="B9" s="25" t="s">
        <v>312</v>
      </c>
      <c r="C9" s="9" t="s">
        <v>14</v>
      </c>
      <c r="D9" s="9" t="s">
        <v>62</v>
      </c>
      <c r="E9" s="9" t="s">
        <v>61</v>
      </c>
      <c r="F9" s="12">
        <v>1.0500000000000001E-2</v>
      </c>
      <c r="G9" s="8">
        <f t="shared" si="0"/>
        <v>38.5</v>
      </c>
    </row>
    <row r="10" spans="1:13" x14ac:dyDescent="0.45">
      <c r="A10" s="1">
        <v>9</v>
      </c>
      <c r="B10" s="25" t="s">
        <v>312</v>
      </c>
      <c r="C10" s="9" t="s">
        <v>15</v>
      </c>
      <c r="D10" s="9" t="s">
        <v>64</v>
      </c>
      <c r="E10" s="9" t="s">
        <v>63</v>
      </c>
      <c r="F10" s="12">
        <v>1.0500000000000001E-2</v>
      </c>
      <c r="G10" s="8">
        <f t="shared" si="0"/>
        <v>38.5</v>
      </c>
    </row>
    <row r="11" spans="1:13" x14ac:dyDescent="0.45">
      <c r="A11" s="1">
        <v>10</v>
      </c>
      <c r="B11" s="25" t="s">
        <v>312</v>
      </c>
      <c r="C11" s="2" t="s">
        <v>16</v>
      </c>
      <c r="D11" s="2" t="s">
        <v>57</v>
      </c>
      <c r="E11" s="2" t="s">
        <v>58</v>
      </c>
      <c r="F11" s="10">
        <v>1.4200000000000001E-2</v>
      </c>
      <c r="G11" s="8">
        <f t="shared" si="0"/>
        <v>52.07</v>
      </c>
    </row>
    <row r="12" spans="1:13" x14ac:dyDescent="0.45">
      <c r="A12" s="1">
        <v>11</v>
      </c>
      <c r="B12" s="25" t="s">
        <v>312</v>
      </c>
      <c r="C12" s="9" t="s">
        <v>17</v>
      </c>
      <c r="D12" s="9" t="s">
        <v>69</v>
      </c>
      <c r="E12" s="9" t="s">
        <v>68</v>
      </c>
      <c r="F12" s="12">
        <v>1.0500000000000001E-2</v>
      </c>
      <c r="G12" s="8">
        <f t="shared" si="0"/>
        <v>38.5</v>
      </c>
    </row>
    <row r="13" spans="1:13" x14ac:dyDescent="0.45">
      <c r="A13" s="1">
        <v>12</v>
      </c>
      <c r="B13" s="25" t="s">
        <v>312</v>
      </c>
      <c r="C13" s="9" t="s">
        <v>18</v>
      </c>
      <c r="D13" s="9" t="s">
        <v>64</v>
      </c>
      <c r="E13" s="9" t="s">
        <v>67</v>
      </c>
      <c r="F13" s="12">
        <v>1.0500000000000001E-2</v>
      </c>
      <c r="G13" s="8">
        <f t="shared" si="0"/>
        <v>38.5</v>
      </c>
    </row>
    <row r="14" spans="1:13" x14ac:dyDescent="0.45">
      <c r="A14" s="1">
        <v>13</v>
      </c>
      <c r="B14" s="25" t="s">
        <v>312</v>
      </c>
      <c r="C14" s="2" t="s">
        <v>19</v>
      </c>
      <c r="D14" s="2" t="s">
        <v>75</v>
      </c>
      <c r="E14" s="2" t="s">
        <v>74</v>
      </c>
      <c r="F14" s="10">
        <v>0.01</v>
      </c>
      <c r="G14" s="8">
        <f t="shared" si="0"/>
        <v>36.67</v>
      </c>
    </row>
    <row r="15" spans="1:13" x14ac:dyDescent="0.45">
      <c r="A15" s="1">
        <v>14</v>
      </c>
      <c r="B15" s="25" t="s">
        <v>312</v>
      </c>
      <c r="C15" s="9" t="s">
        <v>20</v>
      </c>
      <c r="D15" s="9" t="s">
        <v>66</v>
      </c>
      <c r="E15" s="9" t="s">
        <v>65</v>
      </c>
      <c r="F15" s="12">
        <v>1.0500000000000001E-2</v>
      </c>
      <c r="G15" s="8">
        <f t="shared" si="0"/>
        <v>38.5</v>
      </c>
    </row>
    <row r="16" spans="1:13" x14ac:dyDescent="0.45">
      <c r="A16" s="1">
        <v>15</v>
      </c>
      <c r="B16" s="25" t="s">
        <v>313</v>
      </c>
      <c r="C16" s="6" t="s">
        <v>23</v>
      </c>
      <c r="D16" s="6" t="s">
        <v>76</v>
      </c>
      <c r="E16" s="6" t="s">
        <v>77</v>
      </c>
      <c r="F16" s="13">
        <v>2.0400000000000001E-2</v>
      </c>
      <c r="G16" s="8">
        <f t="shared" si="0"/>
        <v>74.8</v>
      </c>
    </row>
    <row r="17" spans="1:7" x14ac:dyDescent="0.45">
      <c r="A17" s="1">
        <v>16</v>
      </c>
      <c r="B17" s="25" t="s">
        <v>313</v>
      </c>
      <c r="C17" s="2" t="s">
        <v>21</v>
      </c>
      <c r="D17" s="2" t="s">
        <v>55</v>
      </c>
      <c r="E17" s="2" t="s">
        <v>56</v>
      </c>
      <c r="F17" s="10">
        <v>1.4200000000000001E-2</v>
      </c>
      <c r="G17" s="8">
        <f t="shared" si="0"/>
        <v>52.07</v>
      </c>
    </row>
    <row r="18" spans="1:7" x14ac:dyDescent="0.45">
      <c r="A18" s="1">
        <v>17</v>
      </c>
      <c r="B18" s="25" t="s">
        <v>313</v>
      </c>
      <c r="C18" s="2" t="s">
        <v>22</v>
      </c>
      <c r="D18" s="2" t="s">
        <v>93</v>
      </c>
      <c r="E18" s="2" t="s">
        <v>92</v>
      </c>
      <c r="F18" s="10">
        <v>0.01</v>
      </c>
      <c r="G18" s="8">
        <f t="shared" si="0"/>
        <v>36.67</v>
      </c>
    </row>
    <row r="19" spans="1:7" x14ac:dyDescent="0.45">
      <c r="A19" s="1">
        <v>18</v>
      </c>
      <c r="B19" s="25" t="s">
        <v>313</v>
      </c>
      <c r="C19" s="2" t="s">
        <v>24</v>
      </c>
      <c r="D19" s="2" t="s">
        <v>83</v>
      </c>
      <c r="E19" s="2" t="s">
        <v>91</v>
      </c>
      <c r="F19" s="10">
        <v>0.01</v>
      </c>
      <c r="G19" s="8">
        <f t="shared" si="0"/>
        <v>36.67</v>
      </c>
    </row>
    <row r="20" spans="1:7" x14ac:dyDescent="0.45">
      <c r="A20" s="1">
        <v>19</v>
      </c>
      <c r="B20" s="25" t="s">
        <v>313</v>
      </c>
      <c r="C20" s="2" t="s">
        <v>25</v>
      </c>
      <c r="D20" s="2" t="s">
        <v>83</v>
      </c>
      <c r="E20" s="2" t="s">
        <v>91</v>
      </c>
      <c r="F20" s="10">
        <v>0.01</v>
      </c>
      <c r="G20" s="8">
        <f t="shared" si="0"/>
        <v>36.67</v>
      </c>
    </row>
    <row r="21" spans="1:7" x14ac:dyDescent="0.45">
      <c r="A21" s="1">
        <v>20</v>
      </c>
      <c r="B21" s="25" t="s">
        <v>314</v>
      </c>
      <c r="C21" s="9" t="s">
        <v>26</v>
      </c>
      <c r="D21" s="9" t="s">
        <v>95</v>
      </c>
      <c r="E21" s="9" t="s">
        <v>94</v>
      </c>
      <c r="F21" s="12">
        <v>1.0500000000000001E-2</v>
      </c>
      <c r="G21" s="8">
        <f t="shared" si="0"/>
        <v>38.5</v>
      </c>
    </row>
    <row r="22" spans="1:7" x14ac:dyDescent="0.45">
      <c r="A22" s="1">
        <v>21</v>
      </c>
      <c r="B22" s="25" t="s">
        <v>314</v>
      </c>
      <c r="C22" s="2" t="s">
        <v>27</v>
      </c>
      <c r="D22" s="2" t="s">
        <v>96</v>
      </c>
      <c r="E22" s="2" t="s">
        <v>97</v>
      </c>
      <c r="F22" s="10">
        <v>7.1999999999999998E-3</v>
      </c>
      <c r="G22" s="8">
        <f t="shared" si="0"/>
        <v>26.4</v>
      </c>
    </row>
    <row r="23" spans="1:7" x14ac:dyDescent="0.45">
      <c r="A23" s="1">
        <v>22</v>
      </c>
      <c r="B23" s="25" t="s">
        <v>314</v>
      </c>
      <c r="C23" s="2" t="s">
        <v>28</v>
      </c>
      <c r="D23" s="2" t="s">
        <v>71</v>
      </c>
      <c r="E23" s="2" t="s">
        <v>78</v>
      </c>
      <c r="F23" s="10">
        <v>0.01</v>
      </c>
      <c r="G23" s="8">
        <f t="shared" si="0"/>
        <v>36.67</v>
      </c>
    </row>
    <row r="24" spans="1:7" x14ac:dyDescent="0.45">
      <c r="A24" s="1">
        <v>23</v>
      </c>
      <c r="B24" s="25" t="s">
        <v>314</v>
      </c>
      <c r="C24" s="2" t="s">
        <v>29</v>
      </c>
      <c r="D24" s="2" t="s">
        <v>98</v>
      </c>
      <c r="E24" s="2" t="s">
        <v>99</v>
      </c>
      <c r="F24" s="10">
        <v>0.01</v>
      </c>
      <c r="G24" s="8">
        <f t="shared" si="0"/>
        <v>36.67</v>
      </c>
    </row>
    <row r="25" spans="1:7" x14ac:dyDescent="0.45">
      <c r="A25" s="1">
        <v>24</v>
      </c>
      <c r="B25" s="25" t="s">
        <v>314</v>
      </c>
      <c r="C25" s="9" t="s">
        <v>30</v>
      </c>
      <c r="D25" s="9" t="s">
        <v>102</v>
      </c>
      <c r="E25" s="9" t="s">
        <v>103</v>
      </c>
      <c r="F25" s="12">
        <v>1.0500000000000001E-2</v>
      </c>
      <c r="G25" s="8">
        <f t="shared" si="0"/>
        <v>38.5</v>
      </c>
    </row>
    <row r="26" spans="1:7" x14ac:dyDescent="0.45">
      <c r="A26" s="1">
        <v>25</v>
      </c>
      <c r="B26" s="25" t="s">
        <v>314</v>
      </c>
      <c r="C26" s="2" t="s">
        <v>31</v>
      </c>
      <c r="D26" s="2" t="s">
        <v>107</v>
      </c>
      <c r="E26" s="2" t="s">
        <v>108</v>
      </c>
      <c r="F26" s="10">
        <v>9.5999999999999992E-3</v>
      </c>
      <c r="G26" s="8">
        <f t="shared" si="0"/>
        <v>35.200000000000003</v>
      </c>
    </row>
    <row r="27" spans="1:7" x14ac:dyDescent="0.45">
      <c r="A27" s="1">
        <v>26</v>
      </c>
      <c r="B27" s="25" t="s">
        <v>314</v>
      </c>
      <c r="C27" s="2" t="s">
        <v>32</v>
      </c>
      <c r="D27" s="2" t="s">
        <v>81</v>
      </c>
      <c r="E27" s="2" t="s">
        <v>104</v>
      </c>
      <c r="F27" s="10">
        <v>0.01</v>
      </c>
      <c r="G27" s="8">
        <f t="shared" si="0"/>
        <v>36.67</v>
      </c>
    </row>
    <row r="28" spans="1:7" x14ac:dyDescent="0.45">
      <c r="A28" s="1">
        <v>27</v>
      </c>
      <c r="B28" s="25" t="s">
        <v>314</v>
      </c>
      <c r="C28" s="9" t="s">
        <v>33</v>
      </c>
      <c r="D28" s="9" t="s">
        <v>85</v>
      </c>
      <c r="E28" s="9" t="s">
        <v>84</v>
      </c>
      <c r="F28" s="12">
        <v>1.0500000000000001E-2</v>
      </c>
      <c r="G28" s="8">
        <f t="shared" si="0"/>
        <v>38.5</v>
      </c>
    </row>
    <row r="29" spans="1:7" x14ac:dyDescent="0.45">
      <c r="A29" s="1">
        <v>28</v>
      </c>
      <c r="B29" s="25" t="s">
        <v>314</v>
      </c>
      <c r="C29" s="2" t="s">
        <v>34</v>
      </c>
      <c r="D29" s="2" t="s">
        <v>60</v>
      </c>
      <c r="E29" s="2" t="s">
        <v>109</v>
      </c>
      <c r="F29" s="10">
        <v>9.5999999999999992E-3</v>
      </c>
      <c r="G29" s="8">
        <f t="shared" si="0"/>
        <v>35.200000000000003</v>
      </c>
    </row>
    <row r="30" spans="1:7" x14ac:dyDescent="0.45">
      <c r="A30" s="1">
        <v>29</v>
      </c>
      <c r="B30" s="25" t="s">
        <v>314</v>
      </c>
      <c r="C30" s="2" t="s">
        <v>35</v>
      </c>
      <c r="D30" s="2" t="s">
        <v>60</v>
      </c>
      <c r="E30" s="2" t="s">
        <v>110</v>
      </c>
      <c r="F30" s="10">
        <v>1.18E-2</v>
      </c>
      <c r="G30" s="8">
        <f t="shared" si="0"/>
        <v>43.27</v>
      </c>
    </row>
    <row r="31" spans="1:7" x14ac:dyDescent="0.45">
      <c r="A31" s="1">
        <v>30</v>
      </c>
      <c r="B31" s="25" t="s">
        <v>314</v>
      </c>
      <c r="C31" s="2" t="s">
        <v>36</v>
      </c>
      <c r="D31" s="2" t="s">
        <v>120</v>
      </c>
      <c r="E31" s="2" t="s">
        <v>105</v>
      </c>
      <c r="F31" s="10">
        <v>0.01</v>
      </c>
      <c r="G31" s="8">
        <f t="shared" si="0"/>
        <v>36.67</v>
      </c>
    </row>
    <row r="32" spans="1:7" x14ac:dyDescent="0.45">
      <c r="A32" s="1">
        <v>31</v>
      </c>
      <c r="B32" s="25" t="s">
        <v>314</v>
      </c>
      <c r="C32" s="9" t="s">
        <v>37</v>
      </c>
      <c r="D32" s="9" t="s">
        <v>111</v>
      </c>
      <c r="E32" s="9" t="s">
        <v>112</v>
      </c>
      <c r="F32" s="12">
        <v>1.0500000000000001E-2</v>
      </c>
      <c r="G32" s="8">
        <f t="shared" si="0"/>
        <v>38.5</v>
      </c>
    </row>
    <row r="33" spans="1:7" x14ac:dyDescent="0.45">
      <c r="A33" s="1">
        <v>32</v>
      </c>
      <c r="B33" s="25" t="s">
        <v>314</v>
      </c>
      <c r="C33" s="6" t="s">
        <v>38</v>
      </c>
      <c r="D33" s="6" t="s">
        <v>75</v>
      </c>
      <c r="E33" s="6" t="s">
        <v>90</v>
      </c>
      <c r="F33" s="13">
        <v>1.2200000000000001E-2</v>
      </c>
      <c r="G33" s="8">
        <f t="shared" si="0"/>
        <v>44.73</v>
      </c>
    </row>
    <row r="34" spans="1:7" x14ac:dyDescent="0.45">
      <c r="A34" s="1">
        <v>33</v>
      </c>
      <c r="B34" s="25" t="s">
        <v>314</v>
      </c>
      <c r="C34" s="9" t="s">
        <v>39</v>
      </c>
      <c r="D34" s="9" t="s">
        <v>80</v>
      </c>
      <c r="E34" s="9" t="s">
        <v>79</v>
      </c>
      <c r="F34" s="12">
        <v>1.0500000000000001E-2</v>
      </c>
      <c r="G34" s="8">
        <f t="shared" si="0"/>
        <v>38.5</v>
      </c>
    </row>
    <row r="35" spans="1:7" x14ac:dyDescent="0.45">
      <c r="A35" s="1">
        <v>34</v>
      </c>
      <c r="B35" s="25" t="s">
        <v>314</v>
      </c>
      <c r="C35" s="6" t="s">
        <v>40</v>
      </c>
      <c r="D35" s="6" t="s">
        <v>88</v>
      </c>
      <c r="E35" s="6" t="s">
        <v>89</v>
      </c>
      <c r="F35" s="13">
        <v>1.03E-2</v>
      </c>
      <c r="G35" s="8">
        <f t="shared" si="0"/>
        <v>37.770000000000003</v>
      </c>
    </row>
    <row r="36" spans="1:7" x14ac:dyDescent="0.45">
      <c r="A36" s="1">
        <v>35</v>
      </c>
      <c r="B36" s="25" t="s">
        <v>314</v>
      </c>
      <c r="C36" s="2" t="s">
        <v>41</v>
      </c>
      <c r="D36" s="2" t="s">
        <v>106</v>
      </c>
      <c r="E36" s="2" t="s">
        <v>58</v>
      </c>
      <c r="F36" s="10">
        <v>1.4200000000000001E-2</v>
      </c>
      <c r="G36" s="8">
        <f t="shared" si="0"/>
        <v>52.07</v>
      </c>
    </row>
    <row r="37" spans="1:7" x14ac:dyDescent="0.45">
      <c r="A37" s="1">
        <v>36</v>
      </c>
      <c r="B37" s="25" t="s">
        <v>314</v>
      </c>
      <c r="C37" s="9" t="s">
        <v>42</v>
      </c>
      <c r="D37" s="9" t="s">
        <v>100</v>
      </c>
      <c r="E37" s="9" t="s">
        <v>101</v>
      </c>
      <c r="F37" s="12">
        <v>1.0500000000000001E-2</v>
      </c>
      <c r="G37" s="8">
        <f t="shared" si="0"/>
        <v>38.5</v>
      </c>
    </row>
    <row r="38" spans="1:7" x14ac:dyDescent="0.45">
      <c r="A38" s="1">
        <v>37</v>
      </c>
      <c r="B38" s="25" t="s">
        <v>314</v>
      </c>
      <c r="C38" s="2" t="s">
        <v>43</v>
      </c>
      <c r="D38" s="2" t="s">
        <v>81</v>
      </c>
      <c r="E38" s="2" t="s">
        <v>82</v>
      </c>
      <c r="F38" s="10">
        <v>0.01</v>
      </c>
      <c r="G38" s="8">
        <f t="shared" si="0"/>
        <v>36.67</v>
      </c>
    </row>
    <row r="39" spans="1:7" x14ac:dyDescent="0.45">
      <c r="A39" s="1">
        <v>38</v>
      </c>
      <c r="B39" s="25" t="s">
        <v>314</v>
      </c>
      <c r="C39" s="2" t="s">
        <v>44</v>
      </c>
      <c r="D39" s="2" t="s">
        <v>113</v>
      </c>
      <c r="E39" s="2" t="s">
        <v>114</v>
      </c>
      <c r="F39" s="10">
        <v>0.01</v>
      </c>
      <c r="G39" s="8">
        <f t="shared" si="0"/>
        <v>36.67</v>
      </c>
    </row>
    <row r="40" spans="1:7" x14ac:dyDescent="0.45">
      <c r="A40" s="1">
        <v>39</v>
      </c>
      <c r="B40" s="25" t="s">
        <v>314</v>
      </c>
      <c r="C40" s="2" t="s">
        <v>45</v>
      </c>
      <c r="D40" s="2" t="s">
        <v>86</v>
      </c>
      <c r="E40" s="2" t="s">
        <v>87</v>
      </c>
      <c r="F40" s="10">
        <v>8.6999999999999994E-3</v>
      </c>
      <c r="G40" s="8">
        <f t="shared" si="0"/>
        <v>31.9</v>
      </c>
    </row>
    <row r="41" spans="1:7" x14ac:dyDescent="0.45">
      <c r="A41" s="1">
        <v>40</v>
      </c>
      <c r="B41" s="25" t="s">
        <v>314</v>
      </c>
      <c r="C41" s="2" t="s">
        <v>46</v>
      </c>
      <c r="D41" s="2" t="s">
        <v>72</v>
      </c>
      <c r="E41" s="2" t="s">
        <v>115</v>
      </c>
      <c r="F41" s="10">
        <v>0.01</v>
      </c>
      <c r="G41" s="8">
        <f t="shared" si="0"/>
        <v>36.67</v>
      </c>
    </row>
    <row r="42" spans="1:7" x14ac:dyDescent="0.45">
      <c r="A42" s="1">
        <v>41</v>
      </c>
      <c r="B42" s="25" t="s">
        <v>314</v>
      </c>
      <c r="C42" s="9" t="s">
        <v>47</v>
      </c>
      <c r="D42" s="9" t="s">
        <v>62</v>
      </c>
      <c r="E42" s="9" t="s">
        <v>61</v>
      </c>
      <c r="F42" s="12">
        <v>1.0500000000000001E-2</v>
      </c>
      <c r="G42" s="8">
        <f t="shared" si="0"/>
        <v>38.5</v>
      </c>
    </row>
    <row r="43" spans="1:7" x14ac:dyDescent="0.45">
      <c r="A43" s="1">
        <v>42</v>
      </c>
      <c r="B43" s="25" t="s">
        <v>315</v>
      </c>
      <c r="C43" s="2" t="s">
        <v>48</v>
      </c>
      <c r="D43" s="2" t="s">
        <v>60</v>
      </c>
      <c r="E43" s="2" t="s">
        <v>116</v>
      </c>
      <c r="F43" s="10">
        <v>0.01</v>
      </c>
      <c r="G43" s="8">
        <f t="shared" si="0"/>
        <v>36.67</v>
      </c>
    </row>
    <row r="44" spans="1:7" x14ac:dyDescent="0.45">
      <c r="A44" s="1">
        <v>43</v>
      </c>
      <c r="B44" s="25" t="s">
        <v>316</v>
      </c>
      <c r="C44" s="2" t="s">
        <v>49</v>
      </c>
      <c r="D44" s="2" t="s">
        <v>57</v>
      </c>
      <c r="E44" s="2" t="s">
        <v>58</v>
      </c>
      <c r="F44" s="10">
        <v>1.18E-2</v>
      </c>
      <c r="G44" s="8">
        <f t="shared" si="0"/>
        <v>43.27</v>
      </c>
    </row>
    <row r="45" spans="1:7" x14ac:dyDescent="0.45">
      <c r="A45" s="1">
        <v>44</v>
      </c>
      <c r="B45" s="25" t="s">
        <v>317</v>
      </c>
      <c r="C45" s="9" t="s">
        <v>50</v>
      </c>
      <c r="D45" s="9" t="s">
        <v>117</v>
      </c>
      <c r="E45" s="9" t="s">
        <v>118</v>
      </c>
      <c r="F45" s="12">
        <v>1.0500000000000001E-2</v>
      </c>
      <c r="G45" s="8">
        <f t="shared" si="0"/>
        <v>38.5</v>
      </c>
    </row>
    <row r="46" spans="1:7" x14ac:dyDescent="0.45">
      <c r="A46" s="1">
        <v>45</v>
      </c>
      <c r="B46" s="25" t="s">
        <v>318</v>
      </c>
      <c r="C46" s="2" t="s">
        <v>122</v>
      </c>
      <c r="D46" s="2" t="s">
        <v>57</v>
      </c>
      <c r="E46" s="2" t="s">
        <v>58</v>
      </c>
      <c r="F46" s="10">
        <v>1.4200000000000001E-2</v>
      </c>
      <c r="G46" s="8">
        <f t="shared" ref="G46:G109" si="1">ROUND(F46*44/12*1000,2)</f>
        <v>52.07</v>
      </c>
    </row>
    <row r="47" spans="1:7" x14ac:dyDescent="0.45">
      <c r="A47" s="1">
        <v>46</v>
      </c>
      <c r="B47" s="25" t="s">
        <v>318</v>
      </c>
      <c r="C47" s="2" t="s">
        <v>123</v>
      </c>
      <c r="D47" s="2" t="s">
        <v>57</v>
      </c>
      <c r="E47" s="2" t="s">
        <v>58</v>
      </c>
      <c r="F47" s="10">
        <v>1.4200000000000001E-2</v>
      </c>
      <c r="G47" s="8">
        <f t="shared" si="1"/>
        <v>52.07</v>
      </c>
    </row>
    <row r="48" spans="1:7" x14ac:dyDescent="0.45">
      <c r="A48" s="1">
        <v>47</v>
      </c>
      <c r="B48" s="25" t="s">
        <v>318</v>
      </c>
      <c r="C48" s="2" t="s">
        <v>124</v>
      </c>
      <c r="D48" s="2" t="s">
        <v>57</v>
      </c>
      <c r="E48" s="2" t="s">
        <v>58</v>
      </c>
      <c r="F48" s="10">
        <v>1.4200000000000001E-2</v>
      </c>
      <c r="G48" s="8">
        <f t="shared" si="1"/>
        <v>52.07</v>
      </c>
    </row>
    <row r="49" spans="1:7" x14ac:dyDescent="0.45">
      <c r="A49" s="1">
        <v>48</v>
      </c>
      <c r="B49" s="25" t="s">
        <v>318</v>
      </c>
      <c r="C49" s="2" t="s">
        <v>125</v>
      </c>
      <c r="D49" s="2" t="s">
        <v>57</v>
      </c>
      <c r="E49" s="2" t="s">
        <v>58</v>
      </c>
      <c r="F49" s="10">
        <v>1.4200000000000001E-2</v>
      </c>
      <c r="G49" s="8">
        <f t="shared" si="1"/>
        <v>52.07</v>
      </c>
    </row>
    <row r="50" spans="1:7" x14ac:dyDescent="0.45">
      <c r="A50" s="1">
        <v>49</v>
      </c>
      <c r="B50" s="25" t="s">
        <v>318</v>
      </c>
      <c r="C50" s="2" t="s">
        <v>126</v>
      </c>
      <c r="D50" s="2" t="s">
        <v>57</v>
      </c>
      <c r="E50" s="2" t="s">
        <v>58</v>
      </c>
      <c r="F50" s="10">
        <v>1.4200000000000001E-2</v>
      </c>
      <c r="G50" s="8">
        <f t="shared" si="1"/>
        <v>52.07</v>
      </c>
    </row>
    <row r="51" spans="1:7" x14ac:dyDescent="0.45">
      <c r="A51" s="1">
        <v>50</v>
      </c>
      <c r="B51" s="25" t="s">
        <v>318</v>
      </c>
      <c r="C51" s="2" t="s">
        <v>127</v>
      </c>
      <c r="D51" s="2" t="s">
        <v>57</v>
      </c>
      <c r="E51" s="2" t="s">
        <v>58</v>
      </c>
      <c r="F51" s="10">
        <v>1.4200000000000001E-2</v>
      </c>
      <c r="G51" s="8">
        <f t="shared" si="1"/>
        <v>52.07</v>
      </c>
    </row>
    <row r="52" spans="1:7" x14ac:dyDescent="0.45">
      <c r="A52" s="1">
        <v>51</v>
      </c>
      <c r="B52" s="25" t="s">
        <v>318</v>
      </c>
      <c r="C52" s="2" t="s">
        <v>128</v>
      </c>
      <c r="D52" s="2" t="s">
        <v>57</v>
      </c>
      <c r="E52" s="2" t="s">
        <v>58</v>
      </c>
      <c r="F52" s="10">
        <v>1.4200000000000001E-2</v>
      </c>
      <c r="G52" s="8">
        <f t="shared" si="1"/>
        <v>52.07</v>
      </c>
    </row>
    <row r="53" spans="1:7" x14ac:dyDescent="0.45">
      <c r="A53" s="1">
        <v>52</v>
      </c>
      <c r="B53" s="25" t="s">
        <v>318</v>
      </c>
      <c r="C53" s="2" t="s">
        <v>129</v>
      </c>
      <c r="D53" s="2" t="s">
        <v>57</v>
      </c>
      <c r="E53" s="2" t="s">
        <v>58</v>
      </c>
      <c r="F53" s="10">
        <v>1.4200000000000001E-2</v>
      </c>
      <c r="G53" s="8">
        <f t="shared" si="1"/>
        <v>52.07</v>
      </c>
    </row>
    <row r="54" spans="1:7" x14ac:dyDescent="0.45">
      <c r="A54" s="1">
        <v>53</v>
      </c>
      <c r="B54" s="25" t="s">
        <v>318</v>
      </c>
      <c r="C54" s="2" t="s">
        <v>130</v>
      </c>
      <c r="D54" s="2" t="s">
        <v>57</v>
      </c>
      <c r="E54" s="2" t="s">
        <v>58</v>
      </c>
      <c r="F54" s="10">
        <v>1.4200000000000001E-2</v>
      </c>
      <c r="G54" s="8">
        <f t="shared" si="1"/>
        <v>52.07</v>
      </c>
    </row>
    <row r="55" spans="1:7" x14ac:dyDescent="0.45">
      <c r="A55" s="1">
        <v>54</v>
      </c>
      <c r="B55" s="2" t="s">
        <v>139</v>
      </c>
      <c r="C55" s="9" t="s">
        <v>140</v>
      </c>
      <c r="D55" s="9" t="s">
        <v>141</v>
      </c>
      <c r="E55" s="9" t="s">
        <v>142</v>
      </c>
      <c r="F55" s="12">
        <v>1.0500000000000001E-2</v>
      </c>
      <c r="G55" s="8">
        <f t="shared" si="1"/>
        <v>38.5</v>
      </c>
    </row>
    <row r="56" spans="1:7" x14ac:dyDescent="0.45">
      <c r="A56" s="1">
        <v>55</v>
      </c>
      <c r="B56" s="2" t="s">
        <v>139</v>
      </c>
      <c r="C56" s="2" t="s">
        <v>143</v>
      </c>
      <c r="D56" s="2" t="s">
        <v>144</v>
      </c>
      <c r="E56" s="2" t="s">
        <v>145</v>
      </c>
      <c r="F56" s="10">
        <v>1.4200000000000001E-2</v>
      </c>
      <c r="G56" s="8">
        <f t="shared" si="1"/>
        <v>52.07</v>
      </c>
    </row>
    <row r="57" spans="1:7" x14ac:dyDescent="0.45">
      <c r="A57" s="1">
        <v>56</v>
      </c>
      <c r="B57" s="2" t="s">
        <v>139</v>
      </c>
      <c r="C57" s="2" t="s">
        <v>146</v>
      </c>
      <c r="D57" s="2" t="s">
        <v>144</v>
      </c>
      <c r="E57" s="2" t="s">
        <v>145</v>
      </c>
      <c r="F57" s="10">
        <v>1.4200000000000001E-2</v>
      </c>
      <c r="G57" s="8">
        <f t="shared" si="1"/>
        <v>52.07</v>
      </c>
    </row>
    <row r="58" spans="1:7" x14ac:dyDescent="0.45">
      <c r="A58" s="1">
        <v>57</v>
      </c>
      <c r="B58" s="2" t="s">
        <v>139</v>
      </c>
      <c r="C58" s="2" t="s">
        <v>147</v>
      </c>
      <c r="D58" s="2" t="s">
        <v>148</v>
      </c>
      <c r="E58" s="2" t="s">
        <v>149</v>
      </c>
      <c r="F58" s="10">
        <v>0.01</v>
      </c>
      <c r="G58" s="8">
        <f t="shared" si="1"/>
        <v>36.67</v>
      </c>
    </row>
    <row r="59" spans="1:7" x14ac:dyDescent="0.45">
      <c r="A59" s="1">
        <v>58</v>
      </c>
      <c r="B59" s="2" t="s">
        <v>139</v>
      </c>
      <c r="C59" s="9" t="s">
        <v>150</v>
      </c>
      <c r="D59" s="9" t="s">
        <v>151</v>
      </c>
      <c r="E59" s="9" t="s">
        <v>152</v>
      </c>
      <c r="F59" s="12">
        <v>1.0500000000000001E-2</v>
      </c>
      <c r="G59" s="8">
        <f t="shared" si="1"/>
        <v>38.5</v>
      </c>
    </row>
    <row r="60" spans="1:7" x14ac:dyDescent="0.45">
      <c r="A60" s="1">
        <v>59</v>
      </c>
      <c r="B60" s="2" t="s">
        <v>139</v>
      </c>
      <c r="C60" s="2" t="s">
        <v>153</v>
      </c>
      <c r="D60" s="2" t="s">
        <v>154</v>
      </c>
      <c r="E60" s="2" t="s">
        <v>155</v>
      </c>
      <c r="F60" s="10">
        <v>0.01</v>
      </c>
      <c r="G60" s="8">
        <f t="shared" si="1"/>
        <v>36.67</v>
      </c>
    </row>
    <row r="61" spans="1:7" x14ac:dyDescent="0.45">
      <c r="A61" s="1">
        <v>60</v>
      </c>
      <c r="B61" s="2" t="s">
        <v>139</v>
      </c>
      <c r="C61" s="2" t="s">
        <v>156</v>
      </c>
      <c r="D61" s="2" t="s">
        <v>157</v>
      </c>
      <c r="E61" s="2" t="s">
        <v>158</v>
      </c>
      <c r="F61" s="10">
        <v>0.01</v>
      </c>
      <c r="G61" s="8">
        <f t="shared" si="1"/>
        <v>36.67</v>
      </c>
    </row>
    <row r="62" spans="1:7" x14ac:dyDescent="0.45">
      <c r="A62" s="1">
        <v>61</v>
      </c>
      <c r="B62" s="2" t="s">
        <v>139</v>
      </c>
      <c r="C62" s="2" t="s">
        <v>159</v>
      </c>
      <c r="D62" s="2" t="s">
        <v>160</v>
      </c>
      <c r="E62" s="2" t="s">
        <v>161</v>
      </c>
      <c r="F62" s="10">
        <v>0.01</v>
      </c>
      <c r="G62" s="8">
        <f t="shared" si="1"/>
        <v>36.67</v>
      </c>
    </row>
    <row r="63" spans="1:7" x14ac:dyDescent="0.45">
      <c r="A63" s="1">
        <v>62</v>
      </c>
      <c r="B63" s="2" t="s">
        <v>139</v>
      </c>
      <c r="C63" s="2" t="s">
        <v>162</v>
      </c>
      <c r="D63" s="2" t="s">
        <v>148</v>
      </c>
      <c r="E63" s="2" t="s">
        <v>149</v>
      </c>
      <c r="F63" s="10">
        <v>0.01</v>
      </c>
      <c r="G63" s="8">
        <f t="shared" si="1"/>
        <v>36.67</v>
      </c>
    </row>
    <row r="64" spans="1:7" x14ac:dyDescent="0.45">
      <c r="A64" s="1">
        <v>63</v>
      </c>
      <c r="B64" s="2" t="s">
        <v>139</v>
      </c>
      <c r="C64" s="2" t="s">
        <v>163</v>
      </c>
      <c r="D64" s="2" t="s">
        <v>148</v>
      </c>
      <c r="E64" s="2" t="s">
        <v>149</v>
      </c>
      <c r="F64" s="10">
        <v>0.01</v>
      </c>
      <c r="G64" s="8">
        <f t="shared" si="1"/>
        <v>36.67</v>
      </c>
    </row>
    <row r="65" spans="1:7" x14ac:dyDescent="0.45">
      <c r="A65" s="1">
        <v>64</v>
      </c>
      <c r="B65" s="2" t="s">
        <v>139</v>
      </c>
      <c r="C65" s="2" t="s">
        <v>164</v>
      </c>
      <c r="D65" s="2" t="s">
        <v>154</v>
      </c>
      <c r="E65" s="2" t="s">
        <v>165</v>
      </c>
      <c r="F65" s="10">
        <v>0.01</v>
      </c>
      <c r="G65" s="8">
        <f t="shared" si="1"/>
        <v>36.67</v>
      </c>
    </row>
    <row r="66" spans="1:7" x14ac:dyDescent="0.45">
      <c r="A66" s="1">
        <v>65</v>
      </c>
      <c r="B66" s="2" t="s">
        <v>139</v>
      </c>
      <c r="C66" s="2" t="s">
        <v>166</v>
      </c>
      <c r="D66" s="2" t="s">
        <v>157</v>
      </c>
      <c r="E66" s="2" t="s">
        <v>158</v>
      </c>
      <c r="F66" s="10">
        <v>0.01</v>
      </c>
      <c r="G66" s="8">
        <f t="shared" si="1"/>
        <v>36.67</v>
      </c>
    </row>
    <row r="67" spans="1:7" x14ac:dyDescent="0.45">
      <c r="A67" s="1">
        <v>66</v>
      </c>
      <c r="B67" s="2" t="s">
        <v>139</v>
      </c>
      <c r="C67" s="2" t="s">
        <v>167</v>
      </c>
      <c r="D67" s="2" t="s">
        <v>144</v>
      </c>
      <c r="E67" s="2" t="s">
        <v>168</v>
      </c>
      <c r="F67" s="10">
        <v>0.01</v>
      </c>
      <c r="G67" s="8">
        <f t="shared" si="1"/>
        <v>36.67</v>
      </c>
    </row>
    <row r="68" spans="1:7" x14ac:dyDescent="0.45">
      <c r="A68" s="1">
        <v>67</v>
      </c>
      <c r="B68" s="2" t="s">
        <v>139</v>
      </c>
      <c r="C68" s="9" t="s">
        <v>169</v>
      </c>
      <c r="D68" s="9" t="s">
        <v>170</v>
      </c>
      <c r="E68" s="9" t="s">
        <v>171</v>
      </c>
      <c r="F68" s="12">
        <v>1.0500000000000001E-2</v>
      </c>
      <c r="G68" s="8">
        <f t="shared" si="1"/>
        <v>38.5</v>
      </c>
    </row>
    <row r="69" spans="1:7" x14ac:dyDescent="0.45">
      <c r="A69" s="1">
        <v>68</v>
      </c>
      <c r="B69" s="2" t="s">
        <v>139</v>
      </c>
      <c r="C69" s="2" t="s">
        <v>172</v>
      </c>
      <c r="D69" s="2" t="s">
        <v>154</v>
      </c>
      <c r="E69" s="2" t="s">
        <v>155</v>
      </c>
      <c r="F69" s="10">
        <v>0.01</v>
      </c>
      <c r="G69" s="8">
        <f t="shared" si="1"/>
        <v>36.67</v>
      </c>
    </row>
    <row r="70" spans="1:7" x14ac:dyDescent="0.45">
      <c r="A70" s="1">
        <v>69</v>
      </c>
      <c r="B70" s="2" t="s">
        <v>139</v>
      </c>
      <c r="C70" s="2" t="s">
        <v>173</v>
      </c>
      <c r="D70" s="2" t="s">
        <v>154</v>
      </c>
      <c r="E70" s="2" t="s">
        <v>155</v>
      </c>
      <c r="F70" s="10">
        <v>0.01</v>
      </c>
      <c r="G70" s="8">
        <f t="shared" si="1"/>
        <v>36.67</v>
      </c>
    </row>
    <row r="71" spans="1:7" x14ac:dyDescent="0.45">
      <c r="A71" s="1">
        <v>70</v>
      </c>
      <c r="B71" s="2" t="s">
        <v>139</v>
      </c>
      <c r="C71" s="9" t="s">
        <v>174</v>
      </c>
      <c r="D71" s="9" t="s">
        <v>175</v>
      </c>
      <c r="E71" s="9" t="s">
        <v>176</v>
      </c>
      <c r="F71" s="12">
        <v>1.0500000000000001E-2</v>
      </c>
      <c r="G71" s="8">
        <f t="shared" si="1"/>
        <v>38.5</v>
      </c>
    </row>
    <row r="72" spans="1:7" x14ac:dyDescent="0.45">
      <c r="A72" s="1">
        <v>71</v>
      </c>
      <c r="B72" s="2" t="s">
        <v>139</v>
      </c>
      <c r="C72" s="2" t="s">
        <v>177</v>
      </c>
      <c r="D72" s="2" t="s">
        <v>178</v>
      </c>
      <c r="E72" s="2" t="s">
        <v>179</v>
      </c>
      <c r="F72" s="10">
        <v>0.01</v>
      </c>
      <c r="G72" s="8">
        <f t="shared" si="1"/>
        <v>36.67</v>
      </c>
    </row>
    <row r="73" spans="1:7" x14ac:dyDescent="0.45">
      <c r="A73" s="1">
        <v>72</v>
      </c>
      <c r="B73" s="2" t="s">
        <v>139</v>
      </c>
      <c r="C73" s="2" t="s">
        <v>180</v>
      </c>
      <c r="D73" s="2" t="s">
        <v>181</v>
      </c>
      <c r="E73" s="2" t="s">
        <v>182</v>
      </c>
      <c r="F73" s="10">
        <v>0.01</v>
      </c>
      <c r="G73" s="8">
        <f t="shared" si="1"/>
        <v>36.67</v>
      </c>
    </row>
    <row r="74" spans="1:7" x14ac:dyDescent="0.45">
      <c r="A74" s="1">
        <v>73</v>
      </c>
      <c r="B74" s="2" t="s">
        <v>139</v>
      </c>
      <c r="C74" s="9" t="s">
        <v>183</v>
      </c>
      <c r="D74" s="9" t="s">
        <v>184</v>
      </c>
      <c r="E74" s="9" t="s">
        <v>185</v>
      </c>
      <c r="F74" s="12">
        <v>1.0500000000000001E-2</v>
      </c>
      <c r="G74" s="8">
        <f t="shared" si="1"/>
        <v>38.5</v>
      </c>
    </row>
    <row r="75" spans="1:7" x14ac:dyDescent="0.45">
      <c r="A75" s="1">
        <v>74</v>
      </c>
      <c r="B75" s="2" t="s">
        <v>139</v>
      </c>
      <c r="C75" s="2" t="s">
        <v>186</v>
      </c>
      <c r="D75" s="2" t="s">
        <v>148</v>
      </c>
      <c r="E75" s="2" t="s">
        <v>149</v>
      </c>
      <c r="F75" s="10">
        <v>0.01</v>
      </c>
      <c r="G75" s="8">
        <f t="shared" si="1"/>
        <v>36.67</v>
      </c>
    </row>
    <row r="76" spans="1:7" x14ac:dyDescent="0.45">
      <c r="A76" s="1">
        <v>75</v>
      </c>
      <c r="B76" s="2" t="s">
        <v>139</v>
      </c>
      <c r="C76" s="2" t="s">
        <v>187</v>
      </c>
      <c r="D76" s="2" t="s">
        <v>160</v>
      </c>
      <c r="E76" s="2" t="s">
        <v>188</v>
      </c>
      <c r="F76" s="10">
        <v>0.01</v>
      </c>
      <c r="G76" s="8">
        <f t="shared" si="1"/>
        <v>36.67</v>
      </c>
    </row>
    <row r="77" spans="1:7" x14ac:dyDescent="0.45">
      <c r="A77" s="1">
        <v>76</v>
      </c>
      <c r="B77" s="2" t="s">
        <v>139</v>
      </c>
      <c r="C77" s="9" t="s">
        <v>189</v>
      </c>
      <c r="D77" s="9" t="s">
        <v>175</v>
      </c>
      <c r="E77" s="9" t="s">
        <v>176</v>
      </c>
      <c r="F77" s="12">
        <v>1.0500000000000001E-2</v>
      </c>
      <c r="G77" s="8">
        <f t="shared" si="1"/>
        <v>38.5</v>
      </c>
    </row>
    <row r="78" spans="1:7" x14ac:dyDescent="0.45">
      <c r="A78" s="1">
        <v>77</v>
      </c>
      <c r="B78" s="2" t="s">
        <v>139</v>
      </c>
      <c r="C78" s="9" t="s">
        <v>190</v>
      </c>
      <c r="D78" s="9" t="s">
        <v>191</v>
      </c>
      <c r="E78" s="9" t="s">
        <v>192</v>
      </c>
      <c r="F78" s="12">
        <v>1.0500000000000001E-2</v>
      </c>
      <c r="G78" s="8">
        <f t="shared" si="1"/>
        <v>38.5</v>
      </c>
    </row>
    <row r="79" spans="1:7" x14ac:dyDescent="0.45">
      <c r="A79" s="1">
        <v>78</v>
      </c>
      <c r="B79" s="2" t="s">
        <v>139</v>
      </c>
      <c r="C79" s="2" t="s">
        <v>193</v>
      </c>
      <c r="D79" s="2" t="s">
        <v>194</v>
      </c>
      <c r="E79" s="2" t="s">
        <v>195</v>
      </c>
      <c r="F79" s="10">
        <v>0.01</v>
      </c>
      <c r="G79" s="8">
        <f t="shared" si="1"/>
        <v>36.67</v>
      </c>
    </row>
    <row r="80" spans="1:7" x14ac:dyDescent="0.45">
      <c r="A80" s="1">
        <v>79</v>
      </c>
      <c r="B80" s="2" t="s">
        <v>139</v>
      </c>
      <c r="C80" s="2" t="s">
        <v>196</v>
      </c>
      <c r="D80" s="2" t="s">
        <v>144</v>
      </c>
      <c r="E80" s="2" t="s">
        <v>145</v>
      </c>
      <c r="F80" s="10">
        <v>1.4200000000000001E-2</v>
      </c>
      <c r="G80" s="8">
        <f t="shared" si="1"/>
        <v>52.07</v>
      </c>
    </row>
    <row r="81" spans="1:7" x14ac:dyDescent="0.45">
      <c r="A81" s="1">
        <v>80</v>
      </c>
      <c r="B81" s="2" t="s">
        <v>139</v>
      </c>
      <c r="C81" s="2" t="s">
        <v>197</v>
      </c>
      <c r="D81" s="2" t="s">
        <v>198</v>
      </c>
      <c r="E81" s="2" t="s">
        <v>199</v>
      </c>
      <c r="F81" s="10">
        <v>9.5999999999999992E-3</v>
      </c>
      <c r="G81" s="8">
        <f t="shared" si="1"/>
        <v>35.200000000000003</v>
      </c>
    </row>
    <row r="82" spans="1:7" x14ac:dyDescent="0.45">
      <c r="A82" s="1">
        <v>81</v>
      </c>
      <c r="B82" s="2" t="s">
        <v>139</v>
      </c>
      <c r="C82" s="2" t="s">
        <v>200</v>
      </c>
      <c r="D82" s="2" t="s">
        <v>83</v>
      </c>
      <c r="E82" s="2" t="s">
        <v>201</v>
      </c>
      <c r="F82" s="10">
        <v>0.01</v>
      </c>
      <c r="G82" s="8">
        <f t="shared" si="1"/>
        <v>36.67</v>
      </c>
    </row>
    <row r="83" spans="1:7" x14ac:dyDescent="0.45">
      <c r="A83" s="1">
        <v>82</v>
      </c>
      <c r="B83" s="2" t="s">
        <v>139</v>
      </c>
      <c r="C83" s="2" t="s">
        <v>202</v>
      </c>
      <c r="D83" s="2" t="s">
        <v>157</v>
      </c>
      <c r="E83" s="2" t="s">
        <v>203</v>
      </c>
      <c r="F83" s="10">
        <v>0.01</v>
      </c>
      <c r="G83" s="8">
        <f t="shared" si="1"/>
        <v>36.67</v>
      </c>
    </row>
    <row r="84" spans="1:7" x14ac:dyDescent="0.45">
      <c r="A84" s="1">
        <v>83</v>
      </c>
      <c r="B84" s="2" t="s">
        <v>139</v>
      </c>
      <c r="C84" s="2" t="s">
        <v>204</v>
      </c>
      <c r="D84" s="2" t="s">
        <v>178</v>
      </c>
      <c r="E84" s="2" t="s">
        <v>205</v>
      </c>
      <c r="F84" s="10">
        <v>0.01</v>
      </c>
      <c r="G84" s="8">
        <f t="shared" si="1"/>
        <v>36.67</v>
      </c>
    </row>
    <row r="85" spans="1:7" x14ac:dyDescent="0.45">
      <c r="A85" s="1">
        <v>84</v>
      </c>
      <c r="B85" s="2" t="s">
        <v>139</v>
      </c>
      <c r="C85" s="2" t="s">
        <v>206</v>
      </c>
      <c r="D85" s="2" t="s">
        <v>83</v>
      </c>
      <c r="E85" s="2" t="s">
        <v>201</v>
      </c>
      <c r="F85" s="10">
        <v>0.01</v>
      </c>
      <c r="G85" s="8">
        <f t="shared" si="1"/>
        <v>36.67</v>
      </c>
    </row>
    <row r="86" spans="1:7" x14ac:dyDescent="0.45">
      <c r="A86" s="1">
        <v>85</v>
      </c>
      <c r="B86" s="2" t="s">
        <v>139</v>
      </c>
      <c r="C86" s="2" t="s">
        <v>207</v>
      </c>
      <c r="D86" s="2" t="s">
        <v>144</v>
      </c>
      <c r="E86" s="2" t="s">
        <v>145</v>
      </c>
      <c r="F86" s="10">
        <v>1.4200000000000001E-2</v>
      </c>
      <c r="G86" s="8">
        <f t="shared" si="1"/>
        <v>52.07</v>
      </c>
    </row>
    <row r="87" spans="1:7" x14ac:dyDescent="0.45">
      <c r="A87" s="1">
        <v>86</v>
      </c>
      <c r="B87" s="2" t="s">
        <v>139</v>
      </c>
      <c r="C87" s="2" t="s">
        <v>208</v>
      </c>
      <c r="D87" s="2" t="s">
        <v>198</v>
      </c>
      <c r="E87" s="2" t="s">
        <v>199</v>
      </c>
      <c r="F87" s="10">
        <v>9.5999999999999992E-3</v>
      </c>
      <c r="G87" s="8">
        <f t="shared" si="1"/>
        <v>35.200000000000003</v>
      </c>
    </row>
    <row r="88" spans="1:7" x14ac:dyDescent="0.45">
      <c r="A88" s="1">
        <v>87</v>
      </c>
      <c r="B88" s="2" t="s">
        <v>139</v>
      </c>
      <c r="C88" s="2" t="s">
        <v>209</v>
      </c>
      <c r="D88" s="2" t="s">
        <v>83</v>
      </c>
      <c r="E88" s="2" t="s">
        <v>201</v>
      </c>
      <c r="F88" s="10">
        <v>0.01</v>
      </c>
      <c r="G88" s="8">
        <f t="shared" si="1"/>
        <v>36.67</v>
      </c>
    </row>
    <row r="89" spans="1:7" x14ac:dyDescent="0.45">
      <c r="A89" s="1">
        <v>88</v>
      </c>
      <c r="B89" s="2" t="s">
        <v>139</v>
      </c>
      <c r="C89" s="2" t="s">
        <v>210</v>
      </c>
      <c r="D89" s="2" t="s">
        <v>83</v>
      </c>
      <c r="E89" s="2" t="s">
        <v>201</v>
      </c>
      <c r="F89" s="10">
        <v>0.01</v>
      </c>
      <c r="G89" s="8">
        <f t="shared" si="1"/>
        <v>36.67</v>
      </c>
    </row>
    <row r="90" spans="1:7" x14ac:dyDescent="0.45">
      <c r="A90" s="1">
        <v>89</v>
      </c>
      <c r="B90" s="2" t="s">
        <v>139</v>
      </c>
      <c r="C90" s="9" t="s">
        <v>211</v>
      </c>
      <c r="D90" s="9" t="s">
        <v>212</v>
      </c>
      <c r="E90" s="9" t="s">
        <v>213</v>
      </c>
      <c r="F90" s="12">
        <v>1.0500000000000001E-2</v>
      </c>
      <c r="G90" s="8">
        <f t="shared" si="1"/>
        <v>38.5</v>
      </c>
    </row>
    <row r="91" spans="1:7" x14ac:dyDescent="0.45">
      <c r="A91" s="1">
        <v>90</v>
      </c>
      <c r="B91" s="2" t="s">
        <v>139</v>
      </c>
      <c r="C91" s="2" t="s">
        <v>214</v>
      </c>
      <c r="D91" s="2" t="s">
        <v>83</v>
      </c>
      <c r="E91" s="2" t="s">
        <v>201</v>
      </c>
      <c r="F91" s="10">
        <v>0.01</v>
      </c>
      <c r="G91" s="8">
        <f t="shared" si="1"/>
        <v>36.67</v>
      </c>
    </row>
    <row r="92" spans="1:7" x14ac:dyDescent="0.45">
      <c r="A92" s="1">
        <v>91</v>
      </c>
      <c r="B92" s="2" t="s">
        <v>139</v>
      </c>
      <c r="C92" s="2" t="s">
        <v>215</v>
      </c>
      <c r="D92" s="2" t="s">
        <v>216</v>
      </c>
      <c r="E92" s="2" t="s">
        <v>217</v>
      </c>
      <c r="F92" s="10">
        <v>1.4200000000000001E-2</v>
      </c>
      <c r="G92" s="8">
        <f t="shared" si="1"/>
        <v>52.07</v>
      </c>
    </row>
    <row r="93" spans="1:7" x14ac:dyDescent="0.45">
      <c r="A93" s="1">
        <v>92</v>
      </c>
      <c r="B93" s="2" t="s">
        <v>139</v>
      </c>
      <c r="C93" s="2" t="s">
        <v>218</v>
      </c>
      <c r="D93" s="2" t="s">
        <v>198</v>
      </c>
      <c r="E93" s="2" t="s">
        <v>219</v>
      </c>
      <c r="F93" s="10">
        <v>9.5999999999999992E-3</v>
      </c>
      <c r="G93" s="8">
        <f t="shared" si="1"/>
        <v>35.200000000000003</v>
      </c>
    </row>
    <row r="94" spans="1:7" x14ac:dyDescent="0.45">
      <c r="A94" s="1">
        <v>93</v>
      </c>
      <c r="B94" s="2" t="s">
        <v>139</v>
      </c>
      <c r="C94" s="2" t="s">
        <v>220</v>
      </c>
      <c r="D94" s="2" t="s">
        <v>181</v>
      </c>
      <c r="E94" s="2" t="s">
        <v>221</v>
      </c>
      <c r="F94" s="10">
        <v>0.01</v>
      </c>
      <c r="G94" s="8">
        <f t="shared" si="1"/>
        <v>36.67</v>
      </c>
    </row>
    <row r="95" spans="1:7" x14ac:dyDescent="0.45">
      <c r="A95" s="1">
        <v>94</v>
      </c>
      <c r="B95" s="2" t="s">
        <v>139</v>
      </c>
      <c r="C95" s="2" t="s">
        <v>222</v>
      </c>
      <c r="D95" s="2" t="s">
        <v>181</v>
      </c>
      <c r="E95" s="2" t="s">
        <v>221</v>
      </c>
      <c r="F95" s="10">
        <v>0.01</v>
      </c>
      <c r="G95" s="8">
        <f t="shared" si="1"/>
        <v>36.67</v>
      </c>
    </row>
    <row r="96" spans="1:7" x14ac:dyDescent="0.45">
      <c r="A96" s="1">
        <v>95</v>
      </c>
      <c r="B96" s="2" t="s">
        <v>139</v>
      </c>
      <c r="C96" s="2" t="s">
        <v>223</v>
      </c>
      <c r="D96" s="2" t="s">
        <v>224</v>
      </c>
      <c r="E96" s="2" t="s">
        <v>225</v>
      </c>
      <c r="F96" s="10">
        <v>1.18E-2</v>
      </c>
      <c r="G96" s="8">
        <f t="shared" si="1"/>
        <v>43.27</v>
      </c>
    </row>
    <row r="97" spans="1:7" x14ac:dyDescent="0.45">
      <c r="A97" s="1">
        <v>96</v>
      </c>
      <c r="B97" s="2" t="s">
        <v>139</v>
      </c>
      <c r="C97" s="2" t="s">
        <v>226</v>
      </c>
      <c r="D97" s="2" t="s">
        <v>227</v>
      </c>
      <c r="E97" s="2" t="s">
        <v>228</v>
      </c>
      <c r="F97" s="10">
        <v>0.01</v>
      </c>
      <c r="G97" s="8">
        <f t="shared" si="1"/>
        <v>36.67</v>
      </c>
    </row>
    <row r="98" spans="1:7" x14ac:dyDescent="0.45">
      <c r="A98" s="1">
        <v>97</v>
      </c>
      <c r="B98" s="2" t="s">
        <v>139</v>
      </c>
      <c r="C98" s="2" t="s">
        <v>229</v>
      </c>
      <c r="D98" s="2" t="s">
        <v>83</v>
      </c>
      <c r="E98" s="2" t="s">
        <v>201</v>
      </c>
      <c r="F98" s="10">
        <v>0.01</v>
      </c>
      <c r="G98" s="8">
        <f t="shared" si="1"/>
        <v>36.67</v>
      </c>
    </row>
    <row r="99" spans="1:7" x14ac:dyDescent="0.45">
      <c r="A99" s="1">
        <v>98</v>
      </c>
      <c r="B99" s="2" t="s">
        <v>139</v>
      </c>
      <c r="C99" s="9" t="s">
        <v>230</v>
      </c>
      <c r="D99" s="9" t="s">
        <v>231</v>
      </c>
      <c r="E99" s="9" t="s">
        <v>232</v>
      </c>
      <c r="F99" s="12">
        <v>1.0500000000000001E-2</v>
      </c>
      <c r="G99" s="8">
        <f t="shared" si="1"/>
        <v>38.5</v>
      </c>
    </row>
    <row r="100" spans="1:7" x14ac:dyDescent="0.45">
      <c r="A100" s="1">
        <v>99</v>
      </c>
      <c r="B100" s="2" t="s">
        <v>139</v>
      </c>
      <c r="C100" s="2" t="s">
        <v>233</v>
      </c>
      <c r="D100" s="2" t="s">
        <v>148</v>
      </c>
      <c r="E100" s="2" t="s">
        <v>234</v>
      </c>
      <c r="F100" s="10">
        <v>0.01</v>
      </c>
      <c r="G100" s="8">
        <f t="shared" si="1"/>
        <v>36.67</v>
      </c>
    </row>
    <row r="101" spans="1:7" x14ac:dyDescent="0.45">
      <c r="A101" s="1">
        <v>100</v>
      </c>
      <c r="B101" s="2" t="s">
        <v>139</v>
      </c>
      <c r="C101" s="2" t="s">
        <v>235</v>
      </c>
      <c r="D101" s="2" t="s">
        <v>83</v>
      </c>
      <c r="E101" s="2" t="s">
        <v>236</v>
      </c>
      <c r="F101" s="10">
        <v>0.01</v>
      </c>
      <c r="G101" s="8">
        <f t="shared" si="1"/>
        <v>36.67</v>
      </c>
    </row>
    <row r="102" spans="1:7" x14ac:dyDescent="0.45">
      <c r="A102" s="1">
        <v>101</v>
      </c>
      <c r="B102" s="2" t="s">
        <v>139</v>
      </c>
      <c r="C102" s="9" t="s">
        <v>237</v>
      </c>
      <c r="D102" s="9" t="s">
        <v>238</v>
      </c>
      <c r="E102" s="9" t="s">
        <v>239</v>
      </c>
      <c r="F102" s="12">
        <v>1.0500000000000001E-2</v>
      </c>
      <c r="G102" s="8">
        <f t="shared" si="1"/>
        <v>38.5</v>
      </c>
    </row>
    <row r="103" spans="1:7" x14ac:dyDescent="0.45">
      <c r="A103" s="1">
        <v>102</v>
      </c>
      <c r="B103" s="2" t="s">
        <v>139</v>
      </c>
      <c r="C103" s="2" t="s">
        <v>240</v>
      </c>
      <c r="D103" s="2" t="s">
        <v>178</v>
      </c>
      <c r="E103" s="2" t="s">
        <v>241</v>
      </c>
      <c r="F103" s="10">
        <v>0.01</v>
      </c>
      <c r="G103" s="8">
        <f t="shared" si="1"/>
        <v>36.67</v>
      </c>
    </row>
    <row r="104" spans="1:7" x14ac:dyDescent="0.45">
      <c r="A104" s="1">
        <v>103</v>
      </c>
      <c r="B104" s="2" t="s">
        <v>139</v>
      </c>
      <c r="C104" s="9" t="s">
        <v>242</v>
      </c>
      <c r="D104" s="9" t="s">
        <v>243</v>
      </c>
      <c r="E104" s="9" t="s">
        <v>244</v>
      </c>
      <c r="F104" s="12">
        <v>1.0500000000000001E-2</v>
      </c>
      <c r="G104" s="8">
        <f t="shared" si="1"/>
        <v>38.5</v>
      </c>
    </row>
    <row r="105" spans="1:7" x14ac:dyDescent="0.45">
      <c r="A105" s="1">
        <v>104</v>
      </c>
      <c r="B105" s="2" t="s">
        <v>139</v>
      </c>
      <c r="C105" s="2" t="s">
        <v>245</v>
      </c>
      <c r="D105" s="2" t="s">
        <v>181</v>
      </c>
      <c r="E105" s="2" t="s">
        <v>221</v>
      </c>
      <c r="F105" s="10">
        <v>0.01</v>
      </c>
      <c r="G105" s="8">
        <f t="shared" si="1"/>
        <v>36.67</v>
      </c>
    </row>
    <row r="106" spans="1:7" x14ac:dyDescent="0.45">
      <c r="A106" s="1">
        <v>105</v>
      </c>
      <c r="B106" s="2" t="s">
        <v>139</v>
      </c>
      <c r="C106" s="2" t="s">
        <v>246</v>
      </c>
      <c r="D106" s="2" t="s">
        <v>83</v>
      </c>
      <c r="E106" s="2" t="s">
        <v>247</v>
      </c>
      <c r="F106" s="10">
        <v>0.01</v>
      </c>
      <c r="G106" s="8">
        <f t="shared" si="1"/>
        <v>36.67</v>
      </c>
    </row>
    <row r="107" spans="1:7" x14ac:dyDescent="0.45">
      <c r="A107" s="1">
        <v>106</v>
      </c>
      <c r="B107" s="2" t="s">
        <v>139</v>
      </c>
      <c r="C107" s="9" t="s">
        <v>248</v>
      </c>
      <c r="D107" s="9" t="s">
        <v>212</v>
      </c>
      <c r="E107" s="9" t="s">
        <v>213</v>
      </c>
      <c r="F107" s="12">
        <v>1.0500000000000001E-2</v>
      </c>
      <c r="G107" s="8">
        <f t="shared" si="1"/>
        <v>38.5</v>
      </c>
    </row>
    <row r="108" spans="1:7" x14ac:dyDescent="0.45">
      <c r="A108" s="1">
        <v>107</v>
      </c>
      <c r="B108" s="2" t="s">
        <v>139</v>
      </c>
      <c r="C108" s="9" t="s">
        <v>249</v>
      </c>
      <c r="D108" s="9" t="s">
        <v>250</v>
      </c>
      <c r="E108" s="9" t="s">
        <v>251</v>
      </c>
      <c r="F108" s="12">
        <v>1.0500000000000001E-2</v>
      </c>
      <c r="G108" s="8">
        <f t="shared" si="1"/>
        <v>38.5</v>
      </c>
    </row>
    <row r="109" spans="1:7" x14ac:dyDescent="0.45">
      <c r="A109" s="1">
        <v>108</v>
      </c>
      <c r="B109" s="2" t="s">
        <v>139</v>
      </c>
      <c r="C109" s="2" t="s">
        <v>252</v>
      </c>
      <c r="D109" s="2" t="s">
        <v>194</v>
      </c>
      <c r="E109" s="2" t="s">
        <v>195</v>
      </c>
      <c r="F109" s="10">
        <v>0.01</v>
      </c>
      <c r="G109" s="8">
        <f t="shared" si="1"/>
        <v>36.67</v>
      </c>
    </row>
    <row r="110" spans="1:7" x14ac:dyDescent="0.45">
      <c r="A110" s="1">
        <v>109</v>
      </c>
      <c r="B110" s="2" t="s">
        <v>139</v>
      </c>
      <c r="C110" s="2" t="s">
        <v>253</v>
      </c>
      <c r="D110" s="2" t="s">
        <v>154</v>
      </c>
      <c r="E110" s="2" t="s">
        <v>254</v>
      </c>
      <c r="F110" s="10">
        <v>0.01</v>
      </c>
      <c r="G110" s="8">
        <f t="shared" ref="G110:G139" si="2">ROUND(F110*44/12*1000,2)</f>
        <v>36.67</v>
      </c>
    </row>
    <row r="111" spans="1:7" x14ac:dyDescent="0.45">
      <c r="A111" s="1">
        <v>110</v>
      </c>
      <c r="B111" s="2" t="s">
        <v>139</v>
      </c>
      <c r="C111" s="2" t="s">
        <v>255</v>
      </c>
      <c r="D111" s="2" t="s">
        <v>148</v>
      </c>
      <c r="E111" s="2" t="s">
        <v>256</v>
      </c>
      <c r="F111" s="10">
        <v>0.01</v>
      </c>
      <c r="G111" s="8">
        <f t="shared" si="2"/>
        <v>36.67</v>
      </c>
    </row>
    <row r="112" spans="1:7" x14ac:dyDescent="0.45">
      <c r="A112" s="1">
        <v>111</v>
      </c>
      <c r="B112" s="2" t="s">
        <v>139</v>
      </c>
      <c r="C112" s="2" t="s">
        <v>257</v>
      </c>
      <c r="D112" s="2" t="s">
        <v>144</v>
      </c>
      <c r="E112" s="2" t="s">
        <v>258</v>
      </c>
      <c r="F112" s="10">
        <v>1.4200000000000001E-2</v>
      </c>
      <c r="G112" s="8">
        <f t="shared" si="2"/>
        <v>52.07</v>
      </c>
    </row>
    <row r="113" spans="1:7" x14ac:dyDescent="0.45">
      <c r="A113" s="1">
        <v>112</v>
      </c>
      <c r="B113" s="2" t="s">
        <v>139</v>
      </c>
      <c r="C113" s="2" t="s">
        <v>259</v>
      </c>
      <c r="D113" s="2" t="s">
        <v>181</v>
      </c>
      <c r="E113" s="2" t="s">
        <v>260</v>
      </c>
      <c r="F113" s="10">
        <v>0.01</v>
      </c>
      <c r="G113" s="8">
        <f t="shared" si="2"/>
        <v>36.67</v>
      </c>
    </row>
    <row r="114" spans="1:7" x14ac:dyDescent="0.45">
      <c r="A114" s="1">
        <v>113</v>
      </c>
      <c r="B114" s="2" t="s">
        <v>139</v>
      </c>
      <c r="C114" s="9" t="s">
        <v>261</v>
      </c>
      <c r="D114" s="9" t="s">
        <v>262</v>
      </c>
      <c r="E114" s="9" t="s">
        <v>263</v>
      </c>
      <c r="F114" s="12">
        <v>1.0500000000000001E-2</v>
      </c>
      <c r="G114" s="8">
        <f t="shared" si="2"/>
        <v>38.5</v>
      </c>
    </row>
    <row r="115" spans="1:7" x14ac:dyDescent="0.45">
      <c r="A115" s="1">
        <v>114</v>
      </c>
      <c r="B115" s="2" t="s">
        <v>139</v>
      </c>
      <c r="C115" s="9" t="s">
        <v>264</v>
      </c>
      <c r="D115" s="9" t="s">
        <v>170</v>
      </c>
      <c r="E115" s="9" t="s">
        <v>265</v>
      </c>
      <c r="F115" s="12">
        <v>1.0500000000000001E-2</v>
      </c>
      <c r="G115" s="8">
        <f t="shared" si="2"/>
        <v>38.5</v>
      </c>
    </row>
    <row r="116" spans="1:7" x14ac:dyDescent="0.45">
      <c r="A116" s="1">
        <v>115</v>
      </c>
      <c r="B116" s="2" t="s">
        <v>139</v>
      </c>
      <c r="C116" s="2" t="s">
        <v>266</v>
      </c>
      <c r="D116" s="2" t="s">
        <v>144</v>
      </c>
      <c r="E116" s="2" t="s">
        <v>145</v>
      </c>
      <c r="F116" s="10">
        <v>1.4200000000000001E-2</v>
      </c>
      <c r="G116" s="8">
        <f t="shared" si="2"/>
        <v>52.07</v>
      </c>
    </row>
    <row r="117" spans="1:7" x14ac:dyDescent="0.45">
      <c r="A117" s="1">
        <v>116</v>
      </c>
      <c r="B117" s="2" t="s">
        <v>139</v>
      </c>
      <c r="C117" s="9" t="s">
        <v>267</v>
      </c>
      <c r="D117" s="9" t="s">
        <v>250</v>
      </c>
      <c r="E117" s="9" t="s">
        <v>268</v>
      </c>
      <c r="F117" s="12">
        <v>1.0500000000000001E-2</v>
      </c>
      <c r="G117" s="8">
        <f t="shared" si="2"/>
        <v>38.5</v>
      </c>
    </row>
    <row r="118" spans="1:7" x14ac:dyDescent="0.45">
      <c r="A118" s="1">
        <v>117</v>
      </c>
      <c r="B118" s="2" t="s">
        <v>139</v>
      </c>
      <c r="C118" s="2" t="s">
        <v>269</v>
      </c>
      <c r="D118" s="2" t="s">
        <v>224</v>
      </c>
      <c r="E118" s="2" t="s">
        <v>270</v>
      </c>
      <c r="F118" s="10">
        <v>9.5999999999999992E-3</v>
      </c>
      <c r="G118" s="8">
        <f t="shared" si="2"/>
        <v>35.200000000000003</v>
      </c>
    </row>
    <row r="119" spans="1:7" x14ac:dyDescent="0.45">
      <c r="A119" s="1">
        <v>118</v>
      </c>
      <c r="B119" s="2" t="s">
        <v>139</v>
      </c>
      <c r="C119" s="2" t="s">
        <v>271</v>
      </c>
      <c r="D119" s="2" t="s">
        <v>224</v>
      </c>
      <c r="E119" s="2" t="s">
        <v>270</v>
      </c>
      <c r="F119" s="10">
        <v>9.5999999999999992E-3</v>
      </c>
      <c r="G119" s="8">
        <f t="shared" si="2"/>
        <v>35.200000000000003</v>
      </c>
    </row>
    <row r="120" spans="1:7" x14ac:dyDescent="0.45">
      <c r="A120" s="1">
        <v>119</v>
      </c>
      <c r="B120" s="2" t="s">
        <v>139</v>
      </c>
      <c r="C120" s="9" t="s">
        <v>272</v>
      </c>
      <c r="D120" s="9" t="s">
        <v>273</v>
      </c>
      <c r="E120" s="9" t="s">
        <v>274</v>
      </c>
      <c r="F120" s="12">
        <v>1.0500000000000001E-2</v>
      </c>
      <c r="G120" s="8">
        <f t="shared" si="2"/>
        <v>38.5</v>
      </c>
    </row>
    <row r="121" spans="1:7" x14ac:dyDescent="0.45">
      <c r="A121" s="1">
        <v>120</v>
      </c>
      <c r="B121" s="2" t="s">
        <v>139</v>
      </c>
      <c r="C121" s="2" t="s">
        <v>275</v>
      </c>
      <c r="D121" s="2" t="s">
        <v>276</v>
      </c>
      <c r="E121" s="2" t="s">
        <v>277</v>
      </c>
      <c r="F121" s="10">
        <v>9.1999999999999998E-3</v>
      </c>
      <c r="G121" s="8">
        <f t="shared" si="2"/>
        <v>33.729999999999997</v>
      </c>
    </row>
    <row r="122" spans="1:7" x14ac:dyDescent="0.45">
      <c r="A122" s="1">
        <v>121</v>
      </c>
      <c r="B122" s="2" t="s">
        <v>139</v>
      </c>
      <c r="C122" s="2" t="s">
        <v>278</v>
      </c>
      <c r="D122" s="2" t="s">
        <v>276</v>
      </c>
      <c r="E122" s="2" t="s">
        <v>279</v>
      </c>
      <c r="F122" s="10">
        <v>8.6999999999999994E-3</v>
      </c>
      <c r="G122" s="8">
        <f t="shared" si="2"/>
        <v>31.9</v>
      </c>
    </row>
    <row r="123" spans="1:7" x14ac:dyDescent="0.45">
      <c r="A123" s="1">
        <v>122</v>
      </c>
      <c r="B123" s="2" t="s">
        <v>139</v>
      </c>
      <c r="C123" s="2" t="s">
        <v>280</v>
      </c>
      <c r="D123" s="2" t="s">
        <v>281</v>
      </c>
      <c r="E123" s="2" t="s">
        <v>282</v>
      </c>
      <c r="F123" s="10">
        <v>1.04E-2</v>
      </c>
      <c r="G123" s="8">
        <f t="shared" si="2"/>
        <v>38.130000000000003</v>
      </c>
    </row>
    <row r="124" spans="1:7" x14ac:dyDescent="0.45">
      <c r="A124" s="1">
        <v>123</v>
      </c>
      <c r="B124" s="2" t="s">
        <v>139</v>
      </c>
      <c r="C124" s="2" t="s">
        <v>283</v>
      </c>
      <c r="D124" s="2" t="s">
        <v>276</v>
      </c>
      <c r="E124" s="2" t="s">
        <v>284</v>
      </c>
      <c r="F124" s="2">
        <v>1.04E-2</v>
      </c>
      <c r="G124" s="8">
        <f t="shared" si="2"/>
        <v>38.130000000000003</v>
      </c>
    </row>
    <row r="125" spans="1:7" x14ac:dyDescent="0.45">
      <c r="A125" s="1">
        <v>124</v>
      </c>
      <c r="B125" s="2" t="s">
        <v>139</v>
      </c>
      <c r="C125" s="2" t="s">
        <v>285</v>
      </c>
      <c r="D125" s="2" t="s">
        <v>286</v>
      </c>
      <c r="E125" s="2" t="s">
        <v>287</v>
      </c>
      <c r="F125" s="2">
        <v>3.3E-3</v>
      </c>
      <c r="G125" s="8">
        <f t="shared" si="2"/>
        <v>12.1</v>
      </c>
    </row>
    <row r="126" spans="1:7" x14ac:dyDescent="0.45">
      <c r="A126" s="1">
        <v>125</v>
      </c>
      <c r="B126" s="2" t="s">
        <v>139</v>
      </c>
      <c r="C126" s="2" t="s">
        <v>288</v>
      </c>
      <c r="D126" s="2" t="s">
        <v>276</v>
      </c>
      <c r="E126" s="2" t="s">
        <v>289</v>
      </c>
      <c r="F126" s="2">
        <v>7.1999999999999998E-3</v>
      </c>
      <c r="G126" s="8">
        <f t="shared" si="2"/>
        <v>26.4</v>
      </c>
    </row>
    <row r="127" spans="1:7" x14ac:dyDescent="0.45">
      <c r="A127" s="1">
        <v>126</v>
      </c>
      <c r="B127" s="2" t="s">
        <v>139</v>
      </c>
      <c r="C127" s="2" t="s">
        <v>290</v>
      </c>
      <c r="D127" s="2" t="s">
        <v>286</v>
      </c>
      <c r="E127" s="2" t="s">
        <v>291</v>
      </c>
      <c r="F127" s="2">
        <v>7.1999999999999998E-3</v>
      </c>
      <c r="G127" s="8">
        <f t="shared" si="2"/>
        <v>26.4</v>
      </c>
    </row>
    <row r="128" spans="1:7" x14ac:dyDescent="0.45">
      <c r="A128" s="1">
        <v>127</v>
      </c>
      <c r="B128" s="2" t="s">
        <v>139</v>
      </c>
      <c r="C128" s="2" t="s">
        <v>292</v>
      </c>
      <c r="D128" s="2" t="s">
        <v>293</v>
      </c>
      <c r="E128" s="2" t="s">
        <v>294</v>
      </c>
      <c r="F128" s="2">
        <v>7.1999999999999998E-3</v>
      </c>
      <c r="G128" s="8">
        <f t="shared" si="2"/>
        <v>26.4</v>
      </c>
    </row>
    <row r="129" spans="1:7" x14ac:dyDescent="0.45">
      <c r="A129" s="1">
        <v>128</v>
      </c>
      <c r="B129" s="2" t="s">
        <v>139</v>
      </c>
      <c r="C129" s="2" t="s">
        <v>295</v>
      </c>
      <c r="D129" s="2" t="s">
        <v>286</v>
      </c>
      <c r="E129" s="2" t="s">
        <v>291</v>
      </c>
      <c r="F129" s="2">
        <v>7.1999999999999998E-3</v>
      </c>
      <c r="G129" s="8">
        <f t="shared" si="2"/>
        <v>26.4</v>
      </c>
    </row>
    <row r="130" spans="1:7" x14ac:dyDescent="0.45">
      <c r="A130" s="1">
        <v>129</v>
      </c>
      <c r="B130" s="2" t="s">
        <v>139</v>
      </c>
      <c r="C130" s="2" t="s">
        <v>296</v>
      </c>
      <c r="D130" s="2" t="s">
        <v>276</v>
      </c>
      <c r="E130" s="2" t="s">
        <v>284</v>
      </c>
      <c r="F130" s="2">
        <v>1.04E-2</v>
      </c>
      <c r="G130" s="8">
        <f t="shared" si="2"/>
        <v>38.130000000000003</v>
      </c>
    </row>
    <row r="131" spans="1:7" x14ac:dyDescent="0.45">
      <c r="A131" s="1">
        <v>130</v>
      </c>
      <c r="B131" s="2" t="s">
        <v>139</v>
      </c>
      <c r="C131" s="2" t="s">
        <v>297</v>
      </c>
      <c r="D131" s="2" t="s">
        <v>276</v>
      </c>
      <c r="E131" s="2" t="s">
        <v>277</v>
      </c>
      <c r="F131" s="2">
        <v>9.1999999999999998E-3</v>
      </c>
      <c r="G131" s="8">
        <f t="shared" si="2"/>
        <v>33.729999999999997</v>
      </c>
    </row>
    <row r="132" spans="1:7" x14ac:dyDescent="0.45">
      <c r="A132" s="1">
        <v>131</v>
      </c>
      <c r="B132" s="2" t="s">
        <v>139</v>
      </c>
      <c r="C132" s="2" t="s">
        <v>298</v>
      </c>
      <c r="D132" s="2" t="s">
        <v>286</v>
      </c>
      <c r="E132" s="2" t="s">
        <v>299</v>
      </c>
      <c r="F132" s="2">
        <v>7.1999999999999998E-3</v>
      </c>
      <c r="G132" s="8">
        <f t="shared" si="2"/>
        <v>26.4</v>
      </c>
    </row>
    <row r="133" spans="1:7" x14ac:dyDescent="0.45">
      <c r="A133" s="1">
        <v>132</v>
      </c>
      <c r="B133" s="2" t="s">
        <v>139</v>
      </c>
      <c r="C133" s="2" t="s">
        <v>300</v>
      </c>
      <c r="D133" s="2" t="s">
        <v>286</v>
      </c>
      <c r="E133" s="2" t="s">
        <v>299</v>
      </c>
      <c r="F133" s="2">
        <v>7.1999999999999998E-3</v>
      </c>
      <c r="G133" s="8">
        <f t="shared" si="2"/>
        <v>26.4</v>
      </c>
    </row>
    <row r="134" spans="1:7" x14ac:dyDescent="0.45">
      <c r="A134" s="1">
        <v>133</v>
      </c>
      <c r="B134" s="2" t="s">
        <v>139</v>
      </c>
      <c r="C134" s="2" t="s">
        <v>301</v>
      </c>
      <c r="D134" s="2" t="s">
        <v>286</v>
      </c>
      <c r="E134" s="2" t="s">
        <v>291</v>
      </c>
      <c r="F134" s="2">
        <v>7.1999999999999998E-3</v>
      </c>
      <c r="G134" s="8">
        <f t="shared" si="2"/>
        <v>26.4</v>
      </c>
    </row>
    <row r="135" spans="1:7" x14ac:dyDescent="0.45">
      <c r="A135" s="1">
        <v>134</v>
      </c>
      <c r="B135" s="2" t="s">
        <v>139</v>
      </c>
      <c r="C135" s="9" t="s">
        <v>302</v>
      </c>
      <c r="D135" s="9" t="s">
        <v>276</v>
      </c>
      <c r="E135" s="9" t="s">
        <v>303</v>
      </c>
      <c r="F135" s="9">
        <v>1.0500000000000001E-2</v>
      </c>
      <c r="G135" s="8">
        <f t="shared" si="2"/>
        <v>38.5</v>
      </c>
    </row>
    <row r="136" spans="1:7" x14ac:dyDescent="0.45">
      <c r="A136" s="1">
        <v>135</v>
      </c>
      <c r="B136" s="2" t="s">
        <v>139</v>
      </c>
      <c r="C136" s="2" t="s">
        <v>304</v>
      </c>
      <c r="D136" s="2" t="s">
        <v>293</v>
      </c>
      <c r="E136" s="2" t="s">
        <v>305</v>
      </c>
      <c r="F136" s="2">
        <v>7.1999999999999998E-3</v>
      </c>
      <c r="G136" s="8">
        <f t="shared" si="2"/>
        <v>26.4</v>
      </c>
    </row>
    <row r="137" spans="1:7" x14ac:dyDescent="0.45">
      <c r="A137" s="1">
        <v>136</v>
      </c>
      <c r="B137" s="2" t="s">
        <v>139</v>
      </c>
      <c r="C137" s="9" t="s">
        <v>306</v>
      </c>
      <c r="D137" s="9" t="s">
        <v>307</v>
      </c>
      <c r="E137" s="9" t="s">
        <v>308</v>
      </c>
      <c r="F137" s="9">
        <v>1.0500000000000001E-2</v>
      </c>
      <c r="G137" s="8">
        <f t="shared" si="2"/>
        <v>38.5</v>
      </c>
    </row>
    <row r="138" spans="1:7" x14ac:dyDescent="0.45">
      <c r="A138" s="1">
        <v>137</v>
      </c>
      <c r="B138" s="2" t="s">
        <v>139</v>
      </c>
      <c r="C138" s="2" t="s">
        <v>309</v>
      </c>
      <c r="D138" s="2" t="s">
        <v>286</v>
      </c>
      <c r="E138" s="2" t="s">
        <v>310</v>
      </c>
      <c r="F138" s="2">
        <v>7.1999999999999998E-3</v>
      </c>
      <c r="G138" s="8">
        <f t="shared" si="2"/>
        <v>26.4</v>
      </c>
    </row>
    <row r="139" spans="1:7" x14ac:dyDescent="0.45">
      <c r="A139" s="1">
        <v>138</v>
      </c>
      <c r="B139" s="56" t="s">
        <v>336</v>
      </c>
      <c r="C139" s="2" t="s">
        <v>335</v>
      </c>
      <c r="D139" s="2"/>
      <c r="E139" s="2"/>
      <c r="F139" s="2">
        <v>1.0500000000000001E-2</v>
      </c>
      <c r="G139" s="2">
        <f t="shared" si="2"/>
        <v>38.5</v>
      </c>
    </row>
  </sheetData>
  <autoFilter ref="A1:G138" xr:uid="{EC6C4506-2B83-4E92-916C-B8AF2EDB5EFB}"/>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シートの使い方</vt:lpstr>
      <vt:lpstr>計算シート</vt:lpstr>
      <vt:lpstr>参照シート</vt:lpstr>
      <vt:lpstr>計算シート!Print_Area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2026-03-25T03:01:27Z</dcterms:created>
  <dcterms:modified xsi:type="dcterms:W3CDTF">2026-03-25T03:02:10Z</dcterms:modified>
</cp:coreProperties>
</file>