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00環境リサイクル支援部\0300みなとリサイクル清掃事務所\課外秘\05 作業係\03_作業係\★保管場所★\HPアップ用\HPアップ用3（R6.4.1~)\"/>
    </mc:Choice>
  </mc:AlternateContent>
  <xr:revisionPtr revIDLastSave="0" documentId="13_ncr:1_{A9645AE4-CAAF-4DFF-9FD7-F016997210C1}" xr6:coauthVersionLast="36" xr6:coauthVersionMax="36" xr10:uidLastSave="{00000000-0000-0000-0000-000000000000}"/>
  <bookViews>
    <workbookView xWindow="0" yWindow="0" windowWidth="20544" windowHeight="8676" xr2:uid="{05728528-CDDE-4F5A-8EA2-9CF058151578}"/>
  </bookViews>
  <sheets>
    <sheet name="事業用容器算定 " sheetId="1" r:id="rId1"/>
  </sheets>
  <definedNames>
    <definedName name="_xlnm.Print_Area" localSheetId="0">'事業用容器算定 '!$1:$1048576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" l="1"/>
  <c r="O4" i="1" l="1"/>
  <c r="Q4" i="1" s="1"/>
  <c r="O5" i="1"/>
  <c r="Q5" i="1" s="1"/>
  <c r="O6" i="1"/>
  <c r="O7" i="1"/>
  <c r="R7" i="1" s="1"/>
  <c r="O8" i="1"/>
  <c r="R8" i="1" s="1"/>
  <c r="O9" i="1"/>
  <c r="R9" i="1" s="1"/>
  <c r="O10" i="1"/>
  <c r="R10" i="1" s="1"/>
  <c r="O11" i="1"/>
  <c r="R11" i="1" s="1"/>
  <c r="O12" i="1"/>
  <c r="R12" i="1" s="1"/>
  <c r="O13" i="1"/>
  <c r="R13" i="1" s="1"/>
  <c r="O14" i="1"/>
  <c r="U15" i="1" s="1"/>
  <c r="W15" i="1" s="1"/>
  <c r="R14" i="1"/>
  <c r="O15" i="1"/>
  <c r="R15" i="1" s="1"/>
  <c r="O16" i="1"/>
  <c r="U17" i="1" s="1"/>
  <c r="W17" i="1" s="1"/>
  <c r="R16" i="1"/>
  <c r="O17" i="1"/>
  <c r="R17" i="1"/>
  <c r="O18" i="1"/>
  <c r="R18" i="1" s="1"/>
  <c r="O19" i="1"/>
  <c r="R19" i="1"/>
  <c r="U19" i="1"/>
  <c r="W19" i="1"/>
  <c r="O20" i="1"/>
  <c r="R20" i="1" s="1"/>
  <c r="O21" i="1"/>
  <c r="R21" i="1" s="1"/>
  <c r="U21" i="1"/>
  <c r="W21" i="1"/>
  <c r="W25" i="1"/>
  <c r="O26" i="1" s="1"/>
  <c r="U11" i="1" l="1"/>
  <c r="W11" i="1" s="1"/>
  <c r="U9" i="1"/>
  <c r="W9" i="1" s="1"/>
  <c r="U7" i="1"/>
  <c r="W7" i="1" s="1"/>
  <c r="Q6" i="1"/>
  <c r="R22" i="1" s="1"/>
  <c r="U13" i="1"/>
  <c r="W13" i="1" s="1"/>
  <c r="U5" i="1"/>
  <c r="W22" i="1" l="1"/>
</calcChain>
</file>

<file path=xl/sharedStrings.xml><?xml version="1.0" encoding="utf-8"?>
<sst xmlns="http://schemas.openxmlformats.org/spreadsheetml/2006/main" count="245" uniqueCount="80">
  <si>
    <t>必要個数が最低必要個数より少ない場合は、最低必要個数を必要個数とする。</t>
  </si>
  <si>
    <t>予備率は４０％を確保する。</t>
  </si>
  <si>
    <t>必要個数はＢの小数点を切り捨てる。</t>
  </si>
  <si>
    <t>Ａは小数第２位を四捨五入する。最低必要個数はＡを切り上げる。</t>
  </si>
  <si>
    <t/>
  </si>
  <si>
    <t>計算は、用途別に実施し必要個数を算定する。</t>
  </si>
  <si>
    <t>〈算定上の注意〉</t>
  </si>
  <si>
    <t>㎡</t>
  </si>
  <si>
    <t xml:space="preserve"> 粗大ごみ保管面積</t>
  </si>
  <si>
    <t>合計(1～2)</t>
    <phoneticPr fontId="1"/>
  </si>
  <si>
    <t>　←（作業面積実際数記入）</t>
    <rPh sb="3" eb="5">
      <t>サギョウ</t>
    </rPh>
    <rPh sb="5" eb="7">
      <t>メンセキ</t>
    </rPh>
    <rPh sb="7" eb="9">
      <t>ジッサイ</t>
    </rPh>
    <rPh sb="9" eb="10">
      <t>スウ</t>
    </rPh>
    <rPh sb="10" eb="12">
      <t>キニュウ</t>
    </rPh>
    <phoneticPr fontId="1"/>
  </si>
  <si>
    <t xml:space="preserve">   ㎡</t>
  </si>
  <si>
    <t>２　作業上必要面積</t>
    <phoneticPr fontId="1"/>
  </si>
  <si>
    <t>〕段＝</t>
  </si>
  <si>
    <t>〕ｍ×容器数〔</t>
  </si>
  <si>
    <t>１ 容器保管必要面積</t>
  </si>
  <si>
    <t>　　　　　保　管　場　所　面　積　の　算　定</t>
  </si>
  <si>
    <t>個</t>
  </si>
  <si>
    <t>必要個数合計</t>
  </si>
  <si>
    <t>　最 低 必 要 個 数 合 計</t>
    <phoneticPr fontId="1"/>
  </si>
  <si>
    <t>個</t>
    <rPh sb="0" eb="1">
      <t>コ</t>
    </rPh>
    <phoneticPr fontId="1"/>
  </si>
  <si>
    <t>×1.4</t>
    <phoneticPr fontId="1"/>
  </si>
  <si>
    <t>⑱</t>
    <phoneticPr fontId="1"/>
  </si>
  <si>
    <t>〕㎏＝</t>
  </si>
  <si>
    <t>〕日÷〔</t>
  </si>
  <si>
    <t>〕×〔</t>
  </si>
  <si>
    <t>〕㎏×〔</t>
  </si>
  <si>
    <t>〕㎡×〔</t>
  </si>
  <si>
    <t>〔</t>
  </si>
  <si>
    <t xml:space="preserve"> 不燃</t>
  </si>
  <si>
    <t>⑰</t>
    <phoneticPr fontId="1"/>
  </si>
  <si>
    <t xml:space="preserve"> 可燃</t>
  </si>
  <si>
    <t>鉄道駅舎</t>
    <rPh sb="0" eb="2">
      <t>テツドウ</t>
    </rPh>
    <rPh sb="2" eb="3">
      <t>エキ</t>
    </rPh>
    <rPh sb="3" eb="4">
      <t>シャ</t>
    </rPh>
    <phoneticPr fontId="1"/>
  </si>
  <si>
    <t>⑯</t>
    <phoneticPr fontId="1"/>
  </si>
  <si>
    <t>⑮</t>
    <phoneticPr fontId="1"/>
  </si>
  <si>
    <t>駐車場</t>
    <rPh sb="0" eb="3">
      <t>チュウシャジョウ</t>
    </rPh>
    <phoneticPr fontId="1"/>
  </si>
  <si>
    <t>⑭</t>
    <phoneticPr fontId="1"/>
  </si>
  <si>
    <t>⑬</t>
    <phoneticPr fontId="1"/>
  </si>
  <si>
    <t>病院・診療所</t>
    <rPh sb="0" eb="2">
      <t>ビョウイン</t>
    </rPh>
    <rPh sb="3" eb="6">
      <t>シンリョウジョ</t>
    </rPh>
    <phoneticPr fontId="1"/>
  </si>
  <si>
    <t>⑫</t>
    <phoneticPr fontId="1"/>
  </si>
  <si>
    <t>⑪</t>
    <phoneticPr fontId="1"/>
  </si>
  <si>
    <t>学校</t>
    <rPh sb="0" eb="2">
      <t>ガッコウ</t>
    </rPh>
    <phoneticPr fontId="1"/>
  </si>
  <si>
    <t>⑩</t>
    <phoneticPr fontId="1"/>
  </si>
  <si>
    <t>⑨</t>
    <phoneticPr fontId="1"/>
  </si>
  <si>
    <t>飲食店</t>
    <rPh sb="0" eb="2">
      <t>インショク</t>
    </rPh>
    <rPh sb="2" eb="3">
      <t>テン</t>
    </rPh>
    <phoneticPr fontId="1"/>
  </si>
  <si>
    <t>⑧</t>
    <phoneticPr fontId="1"/>
  </si>
  <si>
    <t>〕×〔</t>
    <phoneticPr fontId="1"/>
  </si>
  <si>
    <t>⑦</t>
    <phoneticPr fontId="1"/>
  </si>
  <si>
    <t>⑥</t>
    <phoneticPr fontId="1"/>
  </si>
  <si>
    <t>⑤</t>
    <phoneticPr fontId="1"/>
  </si>
  <si>
    <t>④</t>
    <phoneticPr fontId="1"/>
  </si>
  <si>
    <t>③</t>
    <phoneticPr fontId="1"/>
  </si>
  <si>
    <t>事務所</t>
    <rPh sb="0" eb="2">
      <t>ジム</t>
    </rPh>
    <rPh sb="2" eb="3">
      <t>ショ</t>
    </rPh>
    <phoneticPr fontId="1"/>
  </si>
  <si>
    <t>②</t>
  </si>
  <si>
    <t>①</t>
  </si>
  <si>
    <t>ポリ容器</t>
    <rPh sb="2" eb="4">
      <t>ヨウキ</t>
    </rPh>
    <phoneticPr fontId="1"/>
  </si>
  <si>
    <t>必要個数</t>
  </si>
  <si>
    <t>予備率の加算</t>
  </si>
  <si>
    <t>最低必要個数</t>
  </si>
  <si>
    <t>床面積又は人員×排出基準×可燃･不燃の割合×収集間隔÷容器容量＝　　　Ａ</t>
    <phoneticPr fontId="1"/>
  </si>
  <si>
    <t>廃棄物</t>
  </si>
  <si>
    <t>用　途</t>
  </si>
  <si>
    <t>物販</t>
    <rPh sb="0" eb="2">
      <t>ブッパン</t>
    </rPh>
    <phoneticPr fontId="1"/>
  </si>
  <si>
    <t>〕個÷</t>
    <phoneticPr fontId="1"/>
  </si>
  <si>
    <t>〔</t>
    <phoneticPr fontId="1"/>
  </si>
  <si>
    <t>文化・      娯楽施設</t>
    <rPh sb="0" eb="2">
      <t>ブンカ</t>
    </rPh>
    <rPh sb="9" eb="11">
      <t>ゴラク</t>
    </rPh>
    <rPh sb="11" eb="13">
      <t>シセツ</t>
    </rPh>
    <phoneticPr fontId="1"/>
  </si>
  <si>
    <t>容器１個あたりの容量は原則として15㎏（60ℓ）を基準とする。</t>
    <phoneticPr fontId="1"/>
  </si>
  <si>
    <t>基準要素の総計について、事務所等は有効面積を記入する。</t>
    <phoneticPr fontId="1"/>
  </si>
  <si>
    <t>収集間隔は実態により記入する。</t>
    <phoneticPr fontId="1"/>
  </si>
  <si>
    <t>個数の算定は、家庭系と事業系を区分する。事業系の用途が複数の場合、Ａの①～⑩を合算して必要個数を算出する。</t>
    <phoneticPr fontId="1"/>
  </si>
  <si>
    <r>
      <t>〕ｍ×</t>
    </r>
    <r>
      <rPr>
        <sz val="10"/>
        <rFont val="BIZ UD明朝 Medium"/>
        <family val="1"/>
        <charset val="128"/>
      </rPr>
      <t>容器の直径または横</t>
    </r>
    <r>
      <rPr>
        <sz val="11"/>
        <rFont val="BIZ UD明朝 Medium"/>
        <family val="1"/>
        <charset val="128"/>
      </rPr>
      <t>〔</t>
    </r>
    <phoneticPr fontId="1"/>
  </si>
  <si>
    <r>
      <rPr>
        <sz val="10"/>
        <rFont val="BIZ UD明朝 Medium"/>
        <family val="1"/>
        <charset val="128"/>
      </rPr>
      <t>容器の直径または縦</t>
    </r>
    <r>
      <rPr>
        <sz val="11"/>
        <rFont val="BIZ UD明朝 Medium"/>
        <family val="1"/>
        <charset val="128"/>
      </rPr>
      <t>〔</t>
    </r>
    <phoneticPr fontId="1"/>
  </si>
  <si>
    <t>駐車場</t>
    <rPh sb="0" eb="3">
      <t>チュウシャジョウ</t>
    </rPh>
    <phoneticPr fontId="1"/>
  </si>
  <si>
    <t>容器数の算定(事業系)</t>
    <rPh sb="0" eb="2">
      <t>ヨウキ</t>
    </rPh>
    <rPh sb="2" eb="3">
      <t>スウ</t>
    </rPh>
    <rPh sb="4" eb="6">
      <t>サンテイ</t>
    </rPh>
    <rPh sb="7" eb="9">
      <t>ジギョウ</t>
    </rPh>
    <rPh sb="9" eb="10">
      <t>ケイ</t>
    </rPh>
    <phoneticPr fontId="1"/>
  </si>
  <si>
    <t>＝</t>
    <phoneticPr fontId="1"/>
  </si>
  <si>
    <t>（①+②）×1.4</t>
    <phoneticPr fontId="1"/>
  </si>
  <si>
    <t>（③+④）×1.4</t>
    <phoneticPr fontId="1"/>
  </si>
  <si>
    <t>（⑤+⑥）×1.4</t>
    <phoneticPr fontId="1"/>
  </si>
  <si>
    <t>（⑦+⑧）×1.4</t>
    <phoneticPr fontId="1"/>
  </si>
  <si>
    <t>（⑨+⑩）×1.4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</si>
</sst>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 "/>
    <numFmt numFmtId="178" formatCode="0.0"/>
    <numFmt numFmtId="179" formatCode="0_ "/>
    <numFmt numFmtId="180" formatCode="#,##0.000;[Red]\-#,##0.000"/>
    <numFmt numFmtId="181" formatCode="0.00_);[Red]\(0.00\)"/>
  </numFmts>
  <fonts count="17" x14ac:knownFonts="1">
    <font>
      <sz val="9.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.9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0"/>
      <color indexed="8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2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9.9"/>
      <color indexed="8"/>
      <name val="BIZ UD明朝 Medium"/>
      <family val="1"/>
      <charset val="128"/>
    </font>
    <font>
      <sz val="14"/>
      <name val="BIZ UD明朝 Medium"/>
      <family val="1"/>
      <charset val="128"/>
    </font>
    <font>
      <sz val="11.5"/>
      <color indexed="8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1"/>
      <name val="BIZ UD明朝 Medium"/>
      <family val="1"/>
      <charset val="128"/>
    </font>
    <font>
      <sz val="26"/>
      <name val="BIZ UD明朝 Medium"/>
      <family val="1"/>
      <charset val="128"/>
    </font>
    <font>
      <sz val="10"/>
      <name val="BIZ UD明朝 Medium"/>
      <family val="1"/>
      <charset val="128"/>
    </font>
    <font>
      <sz val="2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/>
    <xf numFmtId="0" fontId="7" fillId="0" borderId="0" xfId="0" applyFont="1"/>
    <xf numFmtId="0" fontId="4" fillId="0" borderId="0" xfId="0" quotePrefix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right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9" fillId="0" borderId="0" xfId="0" quotePrefix="1" applyFont="1" applyFill="1" applyBorder="1" applyAlignment="1" applyProtection="1"/>
    <xf numFmtId="0" fontId="4" fillId="0" borderId="0" xfId="0" quotePrefix="1" applyFont="1" applyFill="1" applyBorder="1" applyAlignment="1" applyProtection="1"/>
    <xf numFmtId="0" fontId="9" fillId="0" borderId="0" xfId="0" applyFont="1" applyFill="1" applyBorder="1" applyAlignment="1" applyProtection="1"/>
    <xf numFmtId="0" fontId="3" fillId="0" borderId="0" xfId="0" applyFont="1" applyBorder="1"/>
    <xf numFmtId="0" fontId="7" fillId="0" borderId="0" xfId="0" applyFont="1" applyBorder="1"/>
    <xf numFmtId="0" fontId="4" fillId="2" borderId="15" xfId="0" quotePrefix="1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38" fontId="7" fillId="2" borderId="5" xfId="0" quotePrefix="1" applyNumberFormat="1" applyFont="1" applyFill="1" applyBorder="1" applyAlignment="1" applyProtection="1">
      <alignment vertical="center" shrinkToFit="1"/>
    </xf>
    <xf numFmtId="40" fontId="7" fillId="2" borderId="5" xfId="0" quotePrefix="1" applyNumberFormat="1" applyFont="1" applyFill="1" applyBorder="1" applyAlignment="1" applyProtection="1">
      <alignment vertical="center"/>
    </xf>
    <xf numFmtId="38" fontId="7" fillId="2" borderId="5" xfId="0" quotePrefix="1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9" fillId="2" borderId="0" xfId="0" quotePrefix="1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4" fillId="2" borderId="10" xfId="0" quotePrefix="1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40" fontId="7" fillId="2" borderId="2" xfId="0" quotePrefix="1" applyNumberFormat="1" applyFont="1" applyFill="1" applyBorder="1" applyAlignment="1" applyProtection="1">
      <alignment vertical="center"/>
    </xf>
    <xf numFmtId="38" fontId="7" fillId="2" borderId="2" xfId="0" quotePrefix="1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right" vertical="center"/>
    </xf>
    <xf numFmtId="0" fontId="9" fillId="2" borderId="9" xfId="0" quotePrefix="1" applyFont="1" applyFill="1" applyBorder="1" applyAlignment="1" applyProtection="1">
      <alignment vertical="center"/>
    </xf>
    <xf numFmtId="1" fontId="8" fillId="2" borderId="2" xfId="0" quotePrefix="1" applyNumberFormat="1" applyFont="1" applyFill="1" applyBorder="1" applyAlignment="1" applyProtection="1">
      <alignment horizontal="right" vertical="center"/>
    </xf>
    <xf numFmtId="0" fontId="4" fillId="2" borderId="1" xfId="0" quotePrefix="1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vertical="center"/>
    </xf>
    <xf numFmtId="40" fontId="7" fillId="2" borderId="2" xfId="0" quotePrefix="1" applyNumberFormat="1" applyFont="1" applyFill="1" applyBorder="1" applyAlignment="1" applyProtection="1">
      <alignment vertical="center" shrinkToFit="1"/>
    </xf>
    <xf numFmtId="0" fontId="4" fillId="2" borderId="14" xfId="0" quotePrefix="1" applyFont="1" applyFill="1" applyBorder="1" applyAlignment="1" applyProtection="1">
      <alignment vertical="center"/>
    </xf>
    <xf numFmtId="1" fontId="8" fillId="2" borderId="13" xfId="0" quotePrefix="1" applyNumberFormat="1" applyFont="1" applyFill="1" applyBorder="1" applyAlignment="1" applyProtection="1">
      <alignment vertical="center"/>
    </xf>
    <xf numFmtId="0" fontId="9" fillId="2" borderId="14" xfId="0" quotePrefix="1" applyFont="1" applyFill="1" applyBorder="1" applyAlignment="1" applyProtection="1">
      <alignment vertical="center"/>
    </xf>
    <xf numFmtId="0" fontId="9" fillId="2" borderId="13" xfId="0" quotePrefix="1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40" fontId="7" fillId="2" borderId="0" xfId="0" quotePrefix="1" applyNumberFormat="1" applyFont="1" applyFill="1" applyBorder="1" applyAlignment="1" applyProtection="1">
      <alignment vertical="center"/>
    </xf>
    <xf numFmtId="38" fontId="7" fillId="2" borderId="0" xfId="0" quotePrefix="1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9" xfId="0" quotePrefix="1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quotePrefix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1" fontId="8" fillId="2" borderId="2" xfId="0" quotePrefix="1" applyNumberFormat="1" applyFont="1" applyFill="1" applyBorder="1" applyAlignment="1" applyProtection="1">
      <alignment vertical="center"/>
    </xf>
    <xf numFmtId="179" fontId="10" fillId="2" borderId="2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 applyProtection="1">
      <alignment vertical="center"/>
    </xf>
    <xf numFmtId="1" fontId="8" fillId="2" borderId="13" xfId="0" applyNumberFormat="1" applyFont="1" applyFill="1" applyBorder="1" applyAlignment="1" applyProtection="1">
      <alignment vertical="center"/>
    </xf>
    <xf numFmtId="1" fontId="8" fillId="2" borderId="14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11" xfId="0" quotePrefix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/>
    </xf>
    <xf numFmtId="1" fontId="8" fillId="2" borderId="2" xfId="0" applyNumberFormat="1" applyFont="1" applyFill="1" applyBorder="1" applyAlignment="1" applyProtection="1">
      <alignment vertical="center"/>
    </xf>
    <xf numFmtId="0" fontId="10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vertical="center"/>
    </xf>
    <xf numFmtId="178" fontId="8" fillId="2" borderId="13" xfId="0" applyNumberFormat="1" applyFont="1" applyFill="1" applyBorder="1" applyAlignment="1" applyProtection="1">
      <alignment vertical="center"/>
    </xf>
    <xf numFmtId="180" fontId="7" fillId="2" borderId="5" xfId="0" quotePrefix="1" applyNumberFormat="1" applyFont="1" applyFill="1" applyBorder="1" applyAlignment="1" applyProtection="1">
      <alignment vertical="center"/>
    </xf>
    <xf numFmtId="180" fontId="7" fillId="2" borderId="0" xfId="0" quotePrefix="1" applyNumberFormat="1" applyFont="1" applyFill="1" applyBorder="1" applyAlignment="1" applyProtection="1">
      <alignment vertical="center"/>
    </xf>
    <xf numFmtId="180" fontId="7" fillId="2" borderId="2" xfId="0" quotePrefix="1" applyNumberFormat="1" applyFont="1" applyFill="1" applyBorder="1" applyAlignment="1" applyProtection="1">
      <alignment vertical="center"/>
    </xf>
    <xf numFmtId="178" fontId="8" fillId="2" borderId="5" xfId="0" applyNumberFormat="1" applyFont="1" applyFill="1" applyBorder="1" applyAlignment="1" applyProtection="1">
      <alignment vertical="center"/>
    </xf>
    <xf numFmtId="0" fontId="3" fillId="2" borderId="0" xfId="0" applyFont="1" applyFill="1"/>
    <xf numFmtId="0" fontId="6" fillId="2" borderId="9" xfId="0" applyFont="1" applyFill="1" applyBorder="1" applyAlignment="1" applyProtection="1">
      <alignment horizontal="left" vertical="center"/>
    </xf>
    <xf numFmtId="0" fontId="4" fillId="2" borderId="2" xfId="0" quotePrefix="1" applyFont="1" applyFill="1" applyBorder="1" applyAlignment="1" applyProtection="1">
      <alignment horizontal="center" vertical="center"/>
    </xf>
    <xf numFmtId="0" fontId="11" fillId="2" borderId="6" xfId="0" quotePrefix="1" applyFont="1" applyFill="1" applyBorder="1" applyAlignment="1" applyProtection="1">
      <alignment horizontal="center" vertical="center"/>
    </xf>
    <xf numFmtId="1" fontId="8" fillId="2" borderId="5" xfId="0" quotePrefix="1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 vertical="center"/>
    </xf>
    <xf numFmtId="0" fontId="11" fillId="2" borderId="0" xfId="0" quotePrefix="1" applyFont="1" applyFill="1" applyBorder="1" applyAlignment="1" applyProtection="1">
      <alignment horizontal="left" vertical="center"/>
    </xf>
    <xf numFmtId="0" fontId="11" fillId="2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quotePrefix="1" applyFont="1" applyFill="1" applyBorder="1" applyAlignment="1" applyProtection="1">
      <alignment horizontal="right" vertical="center"/>
    </xf>
    <xf numFmtId="1" fontId="4" fillId="2" borderId="0" xfId="0" quotePrefix="1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>
      <alignment horizontal="centerContinuous" vertical="center"/>
    </xf>
    <xf numFmtId="0" fontId="7" fillId="2" borderId="0" xfId="0" applyFont="1" applyFill="1"/>
    <xf numFmtId="0" fontId="4" fillId="2" borderId="6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vertical="center"/>
    </xf>
    <xf numFmtId="0" fontId="4" fillId="2" borderId="4" xfId="0" quotePrefix="1" applyFont="1" applyFill="1" applyBorder="1" applyAlignment="1" applyProtection="1">
      <alignment horizontal="center" vertical="center"/>
    </xf>
    <xf numFmtId="0" fontId="4" fillId="2" borderId="8" xfId="0" quotePrefix="1" applyFont="1" applyFill="1" applyBorder="1" applyAlignment="1" applyProtection="1">
      <alignment vertical="center"/>
    </xf>
    <xf numFmtId="0" fontId="4" fillId="2" borderId="7" xfId="0" quotePrefix="1" applyFont="1" applyFill="1" applyBorder="1" applyAlignment="1" applyProtection="1">
      <alignment vertical="center"/>
    </xf>
    <xf numFmtId="178" fontId="8" fillId="2" borderId="9" xfId="0" applyNumberFormat="1" applyFont="1" applyFill="1" applyBorder="1" applyAlignment="1" applyProtection="1">
      <alignment vertical="center"/>
    </xf>
    <xf numFmtId="0" fontId="4" fillId="2" borderId="2" xfId="0" quotePrefix="1" applyFont="1" applyFill="1" applyBorder="1" applyAlignment="1" applyProtection="1">
      <alignment vertical="center"/>
    </xf>
    <xf numFmtId="178" fontId="8" fillId="2" borderId="2" xfId="0" quotePrefix="1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3" xfId="0" quotePrefix="1" applyFont="1" applyFill="1" applyBorder="1" applyAlignment="1" applyProtection="1">
      <alignment vertical="center"/>
    </xf>
    <xf numFmtId="0" fontId="4" fillId="2" borderId="2" xfId="0" quotePrefix="1" applyFont="1" applyFill="1" applyBorder="1" applyAlignment="1" applyProtection="1">
      <alignment horizontal="right" vertical="center"/>
    </xf>
    <xf numFmtId="177" fontId="8" fillId="2" borderId="2" xfId="0" quotePrefix="1" applyNumberFormat="1" applyFont="1" applyFill="1" applyBorder="1" applyAlignment="1" applyProtection="1">
      <alignment vertical="center"/>
    </xf>
    <xf numFmtId="0" fontId="13" fillId="2" borderId="5" xfId="0" applyFont="1" applyFill="1" applyBorder="1" applyAlignment="1">
      <alignment horizontal="center" vertical="center"/>
    </xf>
    <xf numFmtId="181" fontId="7" fillId="2" borderId="5" xfId="0" quotePrefix="1" applyNumberFormat="1" applyFont="1" applyFill="1" applyBorder="1" applyAlignment="1" applyProtection="1">
      <alignment vertical="center" shrinkToFit="1"/>
    </xf>
    <xf numFmtId="179" fontId="8" fillId="2" borderId="6" xfId="0" applyNumberFormat="1" applyFont="1" applyFill="1" applyBorder="1" applyAlignment="1" applyProtection="1">
      <alignment vertical="center"/>
    </xf>
    <xf numFmtId="0" fontId="4" fillId="2" borderId="1" xfId="0" quotePrefix="1" applyFont="1" applyFill="1" applyBorder="1" applyAlignment="1" applyProtection="1">
      <alignment horizontal="left" vertical="center"/>
    </xf>
    <xf numFmtId="0" fontId="4" fillId="2" borderId="19" xfId="0" quotePrefix="1" applyFont="1" applyFill="1" applyBorder="1" applyAlignment="1" applyProtection="1">
      <alignment vertical="center"/>
    </xf>
    <xf numFmtId="0" fontId="4" fillId="2" borderId="20" xfId="0" quotePrefix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0" fontId="8" fillId="2" borderId="2" xfId="0" applyNumberFormat="1" applyFont="1" applyFill="1" applyBorder="1" applyAlignment="1" applyProtection="1">
      <alignment vertical="center"/>
    </xf>
    <xf numFmtId="1" fontId="8" fillId="2" borderId="5" xfId="0" applyNumberFormat="1" applyFont="1" applyFill="1" applyBorder="1" applyAlignment="1" applyProtection="1">
      <alignment vertical="center" shrinkToFit="1"/>
    </xf>
    <xf numFmtId="177" fontId="8" fillId="2" borderId="0" xfId="0" quotePrefix="1" applyNumberFormat="1" applyFont="1" applyFill="1" applyBorder="1" applyAlignment="1" applyProtection="1">
      <alignment vertical="center" shrinkToFit="1"/>
    </xf>
    <xf numFmtId="177" fontId="10" fillId="2" borderId="2" xfId="0" applyNumberFormat="1" applyFont="1" applyFill="1" applyBorder="1" applyAlignment="1">
      <alignment vertical="center" shrinkToFit="1"/>
    </xf>
    <xf numFmtId="177" fontId="10" fillId="2" borderId="0" xfId="0" applyNumberFormat="1" applyFont="1" applyFill="1" applyBorder="1" applyAlignment="1">
      <alignment vertical="center" shrinkToFit="1"/>
    </xf>
    <xf numFmtId="177" fontId="8" fillId="2" borderId="5" xfId="0" applyNumberFormat="1" applyFont="1" applyFill="1" applyBorder="1" applyAlignment="1" applyProtection="1">
      <alignment vertical="center" shrinkToFit="1"/>
    </xf>
    <xf numFmtId="177" fontId="8" fillId="2" borderId="0" xfId="0" applyNumberFormat="1" applyFont="1" applyFill="1" applyBorder="1" applyAlignment="1" applyProtection="1">
      <alignment vertical="center" shrinkToFit="1"/>
    </xf>
    <xf numFmtId="177" fontId="8" fillId="2" borderId="13" xfId="0" applyNumberFormat="1" applyFont="1" applyFill="1" applyBorder="1" applyAlignment="1" applyProtection="1">
      <alignment vertical="center" shrinkToFi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quotePrefix="1" applyFont="1" applyFill="1" applyBorder="1" applyAlignment="1" applyProtection="1">
      <alignment horizontal="center" vertical="center"/>
    </xf>
    <xf numFmtId="0" fontId="4" fillId="0" borderId="6" xfId="0" quotePrefix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8" fillId="2" borderId="5" xfId="0" quotePrefix="1" applyNumberFormat="1" applyFont="1" applyFill="1" applyBorder="1" applyAlignment="1" applyProtection="1">
      <alignment horizontal="center" vertical="center"/>
    </xf>
    <xf numFmtId="1" fontId="8" fillId="2" borderId="6" xfId="0" quotePrefix="1" applyNumberFormat="1" applyFont="1" applyFill="1" applyBorder="1" applyAlignment="1" applyProtection="1">
      <alignment horizontal="center" vertical="center"/>
    </xf>
    <xf numFmtId="0" fontId="4" fillId="2" borderId="21" xfId="0" quotePrefix="1" applyFont="1" applyFill="1" applyBorder="1" applyAlignment="1" applyProtection="1">
      <alignment horizontal="right" vertical="center"/>
    </xf>
    <xf numFmtId="0" fontId="4" fillId="2" borderId="22" xfId="0" quotePrefix="1" applyFont="1" applyFill="1" applyBorder="1" applyAlignment="1" applyProtection="1">
      <alignment horizontal="right" vertical="center"/>
    </xf>
    <xf numFmtId="0" fontId="4" fillId="2" borderId="23" xfId="0" quotePrefix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right" vertical="center"/>
    </xf>
    <xf numFmtId="177" fontId="8" fillId="2" borderId="9" xfId="0" applyNumberFormat="1" applyFont="1" applyFill="1" applyBorder="1" applyAlignment="1" applyProtection="1">
      <alignment horizontal="center" vertical="center"/>
    </xf>
    <xf numFmtId="177" fontId="8" fillId="2" borderId="14" xfId="0" applyNumberFormat="1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9" fillId="2" borderId="6" xfId="0" quotePrefix="1" applyFont="1" applyFill="1" applyBorder="1" applyAlignment="1" applyProtection="1">
      <alignment vertical="center"/>
    </xf>
    <xf numFmtId="1" fontId="8" fillId="2" borderId="5" xfId="0" quotePrefix="1" applyNumberFormat="1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quotePrefix="1" applyFont="1" applyFill="1" applyBorder="1" applyAlignment="1" applyProtection="1">
      <alignment horizontal="center" vertical="center"/>
    </xf>
    <xf numFmtId="0" fontId="4" fillId="2" borderId="22" xfId="0" quotePrefix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CF7D9-C3EF-4B01-9410-01B6F40F5881}">
  <dimension ref="A1:X36"/>
  <sheetViews>
    <sheetView showZeros="0" tabSelected="1" zoomScale="75" workbookViewId="0">
      <selection activeCell="AB22" sqref="AB22"/>
    </sheetView>
  </sheetViews>
  <sheetFormatPr defaultRowHeight="12" x14ac:dyDescent="0.15"/>
  <cols>
    <col min="1" max="1" width="15.44140625" customWidth="1"/>
    <col min="2" max="2" width="7.33203125" customWidth="1"/>
    <col min="3" max="3" width="3.33203125" customWidth="1"/>
    <col min="4" max="4" width="7.6640625" customWidth="1"/>
    <col min="5" max="5" width="9.33203125" customWidth="1"/>
    <col min="6" max="6" width="8" bestFit="1" customWidth="1"/>
    <col min="7" max="7" width="9.33203125" customWidth="1"/>
    <col min="8" max="8" width="6.6640625" customWidth="1"/>
    <col min="9" max="9" width="6.88671875" customWidth="1"/>
    <col min="10" max="10" width="5.109375" customWidth="1"/>
    <col min="11" max="11" width="4" customWidth="1"/>
    <col min="12" max="12" width="5.33203125" customWidth="1"/>
    <col min="13" max="13" width="5.88671875" customWidth="1"/>
    <col min="14" max="14" width="7" customWidth="1"/>
    <col min="15" max="15" width="8.5546875" customWidth="1"/>
    <col min="16" max="16" width="5.33203125" customWidth="1"/>
    <col min="17" max="17" width="6.5546875" customWidth="1"/>
    <col min="18" max="18" width="6.88671875" customWidth="1"/>
    <col min="19" max="19" width="3.5546875" customWidth="1"/>
    <col min="20" max="20" width="7.44140625" customWidth="1"/>
    <col min="21" max="21" width="10" bestFit="1" customWidth="1"/>
    <col min="22" max="22" width="4.88671875" customWidth="1"/>
    <col min="23" max="23" width="7.88671875" customWidth="1"/>
    <col min="24" max="24" width="4.88671875" customWidth="1"/>
  </cols>
  <sheetData>
    <row r="1" spans="1:24" ht="45.75" customHeight="1" x14ac:dyDescent="0.15">
      <c r="A1" s="117" t="s">
        <v>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s="1" customFormat="1" ht="19.5" customHeight="1" x14ac:dyDescent="0.15">
      <c r="A2" s="119" t="s">
        <v>61</v>
      </c>
      <c r="B2" s="121" t="s">
        <v>60</v>
      </c>
      <c r="C2" s="123" t="s">
        <v>59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30" t="s">
        <v>58</v>
      </c>
      <c r="R2" s="131"/>
      <c r="S2" s="132"/>
      <c r="T2" s="129" t="s">
        <v>57</v>
      </c>
      <c r="U2" s="124"/>
      <c r="V2" s="125"/>
      <c r="W2" s="138" t="s">
        <v>56</v>
      </c>
      <c r="X2" s="132"/>
    </row>
    <row r="3" spans="1:24" s="1" customFormat="1" ht="32.25" customHeight="1" x14ac:dyDescent="0.15">
      <c r="A3" s="120"/>
      <c r="B3" s="122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33" t="s">
        <v>55</v>
      </c>
      <c r="R3" s="135"/>
      <c r="S3" s="134"/>
      <c r="T3" s="141"/>
      <c r="U3" s="142"/>
      <c r="V3" s="143"/>
      <c r="W3" s="133" t="s">
        <v>55</v>
      </c>
      <c r="X3" s="134"/>
    </row>
    <row r="4" spans="1:24" s="2" customFormat="1" ht="25.5" customHeight="1" x14ac:dyDescent="0.15">
      <c r="A4" s="136" t="s">
        <v>44</v>
      </c>
      <c r="B4" s="17" t="s">
        <v>31</v>
      </c>
      <c r="C4" s="18" t="s">
        <v>28</v>
      </c>
      <c r="D4" s="102"/>
      <c r="E4" s="18" t="s">
        <v>27</v>
      </c>
      <c r="F4" s="20">
        <v>0.2</v>
      </c>
      <c r="G4" s="18" t="s">
        <v>26</v>
      </c>
      <c r="H4" s="20">
        <v>0.75</v>
      </c>
      <c r="I4" s="18" t="s">
        <v>25</v>
      </c>
      <c r="J4" s="21">
        <v>1</v>
      </c>
      <c r="K4" s="18" t="s">
        <v>24</v>
      </c>
      <c r="L4" s="18"/>
      <c r="M4" s="21">
        <v>15</v>
      </c>
      <c r="N4" s="18" t="s">
        <v>23</v>
      </c>
      <c r="O4" s="114">
        <f t="shared" ref="O4:O21" si="0">ROUND(D4*F4*H4*J4/M4,1)</f>
        <v>0</v>
      </c>
      <c r="P4" s="22" t="s">
        <v>54</v>
      </c>
      <c r="Q4" s="145">
        <f>ROUNDUP(O4,0)</f>
        <v>0</v>
      </c>
      <c r="R4" s="144"/>
      <c r="S4" s="146" t="s">
        <v>17</v>
      </c>
      <c r="T4" s="154" t="s">
        <v>75</v>
      </c>
      <c r="U4" s="24"/>
      <c r="V4" s="153"/>
      <c r="W4" s="152">
        <f>ROUNDDOWN(U5,0)</f>
        <v>0</v>
      </c>
      <c r="X4" s="153"/>
    </row>
    <row r="5" spans="1:24" s="2" customFormat="1" ht="25.5" customHeight="1" x14ac:dyDescent="0.15">
      <c r="A5" s="137"/>
      <c r="B5" s="26" t="s">
        <v>29</v>
      </c>
      <c r="C5" s="27" t="s">
        <v>28</v>
      </c>
      <c r="D5" s="102"/>
      <c r="E5" s="18" t="s">
        <v>27</v>
      </c>
      <c r="F5" s="20">
        <v>0.2</v>
      </c>
      <c r="G5" s="27" t="s">
        <v>26</v>
      </c>
      <c r="H5" s="28">
        <v>0.25</v>
      </c>
      <c r="I5" s="27" t="s">
        <v>25</v>
      </c>
      <c r="J5" s="21">
        <v>1</v>
      </c>
      <c r="K5" s="27" t="s">
        <v>24</v>
      </c>
      <c r="L5" s="27"/>
      <c r="M5" s="29">
        <v>15</v>
      </c>
      <c r="N5" s="27" t="s">
        <v>23</v>
      </c>
      <c r="O5" s="115">
        <f t="shared" si="0"/>
        <v>0</v>
      </c>
      <c r="P5" s="30" t="s">
        <v>53</v>
      </c>
      <c r="Q5" s="145">
        <f>ROUNDUP(O5,0)</f>
        <v>0</v>
      </c>
      <c r="R5" s="144"/>
      <c r="S5" s="147" t="s">
        <v>17</v>
      </c>
      <c r="T5" s="150" t="s">
        <v>74</v>
      </c>
      <c r="U5" s="111">
        <f>(O4+O5)*1.4</f>
        <v>0</v>
      </c>
      <c r="V5" s="159" t="s">
        <v>20</v>
      </c>
      <c r="W5" s="151"/>
      <c r="X5" s="159" t="s">
        <v>20</v>
      </c>
    </row>
    <row r="6" spans="1:24" s="2" customFormat="1" ht="25.5" customHeight="1" x14ac:dyDescent="0.15">
      <c r="A6" s="139" t="s">
        <v>52</v>
      </c>
      <c r="B6" s="17" t="s">
        <v>31</v>
      </c>
      <c r="C6" s="18" t="s">
        <v>28</v>
      </c>
      <c r="D6" s="102"/>
      <c r="E6" s="18" t="s">
        <v>27</v>
      </c>
      <c r="F6" s="35">
        <v>0.04</v>
      </c>
      <c r="G6" s="18" t="s">
        <v>26</v>
      </c>
      <c r="H6" s="20">
        <v>0.75</v>
      </c>
      <c r="I6" s="18" t="s">
        <v>25</v>
      </c>
      <c r="J6" s="21">
        <v>1</v>
      </c>
      <c r="K6" s="18" t="s">
        <v>24</v>
      </c>
      <c r="L6" s="18"/>
      <c r="M6" s="21">
        <v>15</v>
      </c>
      <c r="N6" s="18" t="s">
        <v>23</v>
      </c>
      <c r="O6" s="116">
        <f t="shared" si="0"/>
        <v>0</v>
      </c>
      <c r="P6" s="22" t="s">
        <v>51</v>
      </c>
      <c r="Q6" s="145">
        <f>ROUNDUP(O6,0)</f>
        <v>0</v>
      </c>
      <c r="R6" s="144"/>
      <c r="S6" s="146" t="s">
        <v>17</v>
      </c>
      <c r="T6" s="23" t="s">
        <v>76</v>
      </c>
      <c r="U6" s="39"/>
      <c r="V6" s="153"/>
      <c r="W6" s="25"/>
      <c r="X6" s="153"/>
    </row>
    <row r="7" spans="1:24" s="2" customFormat="1" ht="25.5" customHeight="1" x14ac:dyDescent="0.15">
      <c r="A7" s="140"/>
      <c r="B7" s="26" t="s">
        <v>29</v>
      </c>
      <c r="C7" s="41" t="s">
        <v>28</v>
      </c>
      <c r="D7" s="102"/>
      <c r="E7" s="41" t="s">
        <v>27</v>
      </c>
      <c r="F7" s="35">
        <v>0.04</v>
      </c>
      <c r="G7" s="41" t="s">
        <v>26</v>
      </c>
      <c r="H7" s="42">
        <v>0.25</v>
      </c>
      <c r="I7" s="41" t="s">
        <v>25</v>
      </c>
      <c r="J7" s="21">
        <v>1</v>
      </c>
      <c r="K7" s="41" t="s">
        <v>24</v>
      </c>
      <c r="L7" s="41"/>
      <c r="M7" s="43">
        <v>15</v>
      </c>
      <c r="N7" s="41" t="s">
        <v>23</v>
      </c>
      <c r="O7" s="116">
        <f t="shared" si="0"/>
        <v>0</v>
      </c>
      <c r="P7" s="44" t="s">
        <v>50</v>
      </c>
      <c r="Q7" s="45"/>
      <c r="R7" s="32">
        <f t="shared" ref="R4:R21" si="1">ROUNDUP(O7,0)</f>
        <v>0</v>
      </c>
      <c r="S7" s="147" t="s">
        <v>17</v>
      </c>
      <c r="T7" s="150" t="s">
        <v>74</v>
      </c>
      <c r="U7" s="111">
        <f>(O6+O7)*1.4</f>
        <v>0</v>
      </c>
      <c r="V7" s="159" t="s">
        <v>20</v>
      </c>
      <c r="W7" s="34">
        <f>ROUNDDOWN(U7,0)</f>
        <v>0</v>
      </c>
      <c r="X7" s="159" t="s">
        <v>20</v>
      </c>
    </row>
    <row r="8" spans="1:24" s="2" customFormat="1" ht="25.5" customHeight="1" x14ac:dyDescent="0.15">
      <c r="A8" s="139" t="s">
        <v>65</v>
      </c>
      <c r="B8" s="17" t="s">
        <v>31</v>
      </c>
      <c r="C8" s="49" t="s">
        <v>28</v>
      </c>
      <c r="D8" s="102"/>
      <c r="E8" s="18" t="s">
        <v>27</v>
      </c>
      <c r="F8" s="35">
        <v>0.03</v>
      </c>
      <c r="G8" s="18" t="s">
        <v>26</v>
      </c>
      <c r="H8" s="20">
        <v>0.75</v>
      </c>
      <c r="I8" s="18" t="s">
        <v>25</v>
      </c>
      <c r="J8" s="21">
        <v>1</v>
      </c>
      <c r="K8" s="18" t="s">
        <v>24</v>
      </c>
      <c r="L8" s="18"/>
      <c r="M8" s="21">
        <v>15</v>
      </c>
      <c r="N8" s="18" t="s">
        <v>23</v>
      </c>
      <c r="O8" s="116">
        <f t="shared" si="0"/>
        <v>0</v>
      </c>
      <c r="P8" s="22" t="s">
        <v>49</v>
      </c>
      <c r="Q8" s="157"/>
      <c r="R8" s="158">
        <f t="shared" si="1"/>
        <v>0</v>
      </c>
      <c r="S8" s="146" t="s">
        <v>17</v>
      </c>
      <c r="T8" s="155" t="s">
        <v>77</v>
      </c>
      <c r="U8" s="156"/>
      <c r="V8" s="153"/>
      <c r="W8" s="25"/>
      <c r="X8" s="153"/>
    </row>
    <row r="9" spans="1:24" s="2" customFormat="1" ht="25.5" customHeight="1" x14ac:dyDescent="0.15">
      <c r="A9" s="140"/>
      <c r="B9" s="26" t="s">
        <v>29</v>
      </c>
      <c r="C9" s="50" t="s">
        <v>28</v>
      </c>
      <c r="D9" s="102"/>
      <c r="E9" s="27" t="s">
        <v>27</v>
      </c>
      <c r="F9" s="35">
        <v>0.03</v>
      </c>
      <c r="G9" s="27" t="s">
        <v>26</v>
      </c>
      <c r="H9" s="28">
        <v>0.25</v>
      </c>
      <c r="I9" s="27" t="s">
        <v>25</v>
      </c>
      <c r="J9" s="21">
        <v>1</v>
      </c>
      <c r="K9" s="27" t="s">
        <v>24</v>
      </c>
      <c r="L9" s="27"/>
      <c r="M9" s="29">
        <v>15</v>
      </c>
      <c r="N9" s="27" t="s">
        <v>23</v>
      </c>
      <c r="O9" s="116">
        <f t="shared" si="0"/>
        <v>0</v>
      </c>
      <c r="P9" s="30" t="s">
        <v>48</v>
      </c>
      <c r="Q9" s="45"/>
      <c r="R9" s="51">
        <f t="shared" si="1"/>
        <v>0</v>
      </c>
      <c r="S9" s="147" t="s">
        <v>17</v>
      </c>
      <c r="T9" s="150" t="s">
        <v>74</v>
      </c>
      <c r="U9" s="112">
        <f>(O8+O9)*1.4</f>
        <v>0</v>
      </c>
      <c r="V9" s="159" t="s">
        <v>20</v>
      </c>
      <c r="W9" s="34">
        <f>ROUNDDOWN(U9,0)</f>
        <v>0</v>
      </c>
      <c r="X9" s="159" t="s">
        <v>20</v>
      </c>
    </row>
    <row r="10" spans="1:24" s="2" customFormat="1" ht="25.5" customHeight="1" x14ac:dyDescent="0.15">
      <c r="A10" s="139" t="s">
        <v>62</v>
      </c>
      <c r="B10" s="17" t="s">
        <v>31</v>
      </c>
      <c r="C10" s="49" t="s">
        <v>28</v>
      </c>
      <c r="D10" s="102"/>
      <c r="E10" s="18" t="s">
        <v>27</v>
      </c>
      <c r="F10" s="35">
        <v>0.08</v>
      </c>
      <c r="G10" s="18" t="s">
        <v>26</v>
      </c>
      <c r="H10" s="20">
        <v>0.75</v>
      </c>
      <c r="I10" s="18" t="s">
        <v>25</v>
      </c>
      <c r="J10" s="21">
        <v>1</v>
      </c>
      <c r="K10" s="18" t="s">
        <v>24</v>
      </c>
      <c r="L10" s="18"/>
      <c r="M10" s="21">
        <v>15</v>
      </c>
      <c r="N10" s="18" t="s">
        <v>23</v>
      </c>
      <c r="O10" s="116">
        <f t="shared" si="0"/>
        <v>0</v>
      </c>
      <c r="P10" s="22" t="s">
        <v>47</v>
      </c>
      <c r="Q10" s="53"/>
      <c r="R10" s="54">
        <f t="shared" si="1"/>
        <v>0</v>
      </c>
      <c r="S10" s="148" t="s">
        <v>17</v>
      </c>
      <c r="T10" s="155" t="s">
        <v>78</v>
      </c>
      <c r="U10" s="156"/>
      <c r="V10" s="153"/>
      <c r="W10" s="55"/>
      <c r="X10" s="153"/>
    </row>
    <row r="11" spans="1:24" s="2" customFormat="1" ht="25.5" customHeight="1" x14ac:dyDescent="0.15">
      <c r="A11" s="140"/>
      <c r="B11" s="26" t="s">
        <v>29</v>
      </c>
      <c r="C11" s="50" t="s">
        <v>28</v>
      </c>
      <c r="D11" s="102"/>
      <c r="E11" s="27" t="s">
        <v>27</v>
      </c>
      <c r="F11" s="35">
        <v>0.08</v>
      </c>
      <c r="G11" s="27" t="s">
        <v>26</v>
      </c>
      <c r="H11" s="28">
        <v>0.25</v>
      </c>
      <c r="I11" s="27" t="s">
        <v>46</v>
      </c>
      <c r="J11" s="21">
        <v>1</v>
      </c>
      <c r="K11" s="27" t="s">
        <v>24</v>
      </c>
      <c r="L11" s="27"/>
      <c r="M11" s="29">
        <v>15</v>
      </c>
      <c r="N11" s="27" t="s">
        <v>23</v>
      </c>
      <c r="O11" s="116">
        <f t="shared" si="0"/>
        <v>0</v>
      </c>
      <c r="P11" s="30" t="s">
        <v>45</v>
      </c>
      <c r="Q11" s="31"/>
      <c r="R11" s="51">
        <f t="shared" si="1"/>
        <v>0</v>
      </c>
      <c r="S11" s="147" t="s">
        <v>17</v>
      </c>
      <c r="T11" s="150" t="s">
        <v>74</v>
      </c>
      <c r="U11" s="113">
        <f>(O10+O11)*1.4</f>
        <v>0</v>
      </c>
      <c r="V11" s="159" t="s">
        <v>20</v>
      </c>
      <c r="W11" s="34">
        <f>ROUNDDOWN(U11,0)</f>
        <v>0</v>
      </c>
      <c r="X11" s="159" t="s">
        <v>20</v>
      </c>
    </row>
    <row r="12" spans="1:24" s="2" customFormat="1" ht="25.5" customHeight="1" x14ac:dyDescent="0.15">
      <c r="A12" s="136" t="s">
        <v>72</v>
      </c>
      <c r="B12" s="17" t="s">
        <v>31</v>
      </c>
      <c r="C12" s="18" t="s">
        <v>28</v>
      </c>
      <c r="D12" s="102"/>
      <c r="E12" s="18" t="s">
        <v>27</v>
      </c>
      <c r="F12" s="63">
        <v>5.0000000000000001E-3</v>
      </c>
      <c r="G12" s="18" t="s">
        <v>26</v>
      </c>
      <c r="H12" s="20">
        <v>0.75</v>
      </c>
      <c r="I12" s="18" t="s">
        <v>25</v>
      </c>
      <c r="J12" s="21">
        <v>1</v>
      </c>
      <c r="K12" s="18" t="s">
        <v>24</v>
      </c>
      <c r="L12" s="18"/>
      <c r="M12" s="21">
        <v>15</v>
      </c>
      <c r="N12" s="18" t="s">
        <v>23</v>
      </c>
      <c r="O12" s="116">
        <f t="shared" si="0"/>
        <v>0</v>
      </c>
      <c r="P12" s="22" t="s">
        <v>43</v>
      </c>
      <c r="Q12" s="36"/>
      <c r="R12" s="37">
        <f t="shared" si="1"/>
        <v>0</v>
      </c>
      <c r="S12" s="148" t="s">
        <v>17</v>
      </c>
      <c r="T12" s="155" t="s">
        <v>79</v>
      </c>
      <c r="U12" s="156"/>
      <c r="V12" s="153"/>
      <c r="W12" s="56"/>
      <c r="X12" s="160"/>
    </row>
    <row r="13" spans="1:24" s="2" customFormat="1" ht="25.5" customHeight="1" x14ac:dyDescent="0.15">
      <c r="A13" s="137"/>
      <c r="B13" s="26" t="s">
        <v>29</v>
      </c>
      <c r="C13" s="27" t="s">
        <v>28</v>
      </c>
      <c r="D13" s="102"/>
      <c r="E13" s="18" t="s">
        <v>27</v>
      </c>
      <c r="F13" s="63">
        <v>5.0000000000000001E-3</v>
      </c>
      <c r="G13" s="27" t="s">
        <v>26</v>
      </c>
      <c r="H13" s="28">
        <v>0.25</v>
      </c>
      <c r="I13" s="27" t="s">
        <v>25</v>
      </c>
      <c r="J13" s="21">
        <v>1</v>
      </c>
      <c r="K13" s="27" t="s">
        <v>24</v>
      </c>
      <c r="L13" s="27"/>
      <c r="M13" s="29">
        <v>15</v>
      </c>
      <c r="N13" s="27" t="s">
        <v>23</v>
      </c>
      <c r="O13" s="114">
        <f t="shared" si="0"/>
        <v>0</v>
      </c>
      <c r="P13" s="58" t="s">
        <v>42</v>
      </c>
      <c r="Q13" s="50"/>
      <c r="R13" s="59">
        <f t="shared" si="1"/>
        <v>0</v>
      </c>
      <c r="S13" s="147" t="s">
        <v>17</v>
      </c>
      <c r="T13" s="150" t="s">
        <v>74</v>
      </c>
      <c r="U13" s="112">
        <f>(O12+O13)*1.4</f>
        <v>0</v>
      </c>
      <c r="V13" s="159" t="s">
        <v>20</v>
      </c>
      <c r="W13" s="61">
        <f>ROUNDDOWN(U13,0)</f>
        <v>0</v>
      </c>
      <c r="X13" s="161" t="s">
        <v>17</v>
      </c>
    </row>
    <row r="14" spans="1:24" s="2" customFormat="1" ht="25.5" hidden="1" customHeight="1" x14ac:dyDescent="0.15">
      <c r="A14" s="136" t="s">
        <v>41</v>
      </c>
      <c r="B14" s="17" t="s">
        <v>31</v>
      </c>
      <c r="C14" s="18" t="s">
        <v>28</v>
      </c>
      <c r="D14" s="19"/>
      <c r="E14" s="18" t="s">
        <v>27</v>
      </c>
      <c r="F14" s="20">
        <v>0.03</v>
      </c>
      <c r="G14" s="18" t="s">
        <v>26</v>
      </c>
      <c r="H14" s="20">
        <v>0.75</v>
      </c>
      <c r="I14" s="18" t="s">
        <v>25</v>
      </c>
      <c r="J14" s="21">
        <v>1</v>
      </c>
      <c r="K14" s="18" t="s">
        <v>24</v>
      </c>
      <c r="L14" s="18"/>
      <c r="M14" s="21">
        <v>15</v>
      </c>
      <c r="N14" s="18" t="s">
        <v>23</v>
      </c>
      <c r="O14" s="62">
        <f t="shared" si="0"/>
        <v>0</v>
      </c>
      <c r="P14" s="22" t="s">
        <v>40</v>
      </c>
      <c r="Q14" s="36"/>
      <c r="R14" s="37">
        <f t="shared" si="1"/>
        <v>0</v>
      </c>
      <c r="S14" s="148" t="s">
        <v>17</v>
      </c>
      <c r="T14" s="38"/>
      <c r="U14" s="39"/>
      <c r="V14" s="40"/>
      <c r="W14" s="56"/>
      <c r="X14" s="57"/>
    </row>
    <row r="15" spans="1:24" s="2" customFormat="1" ht="25.5" hidden="1" customHeight="1" x14ac:dyDescent="0.15">
      <c r="A15" s="137"/>
      <c r="B15" s="26" t="s">
        <v>29</v>
      </c>
      <c r="C15" s="27" t="s">
        <v>28</v>
      </c>
      <c r="D15" s="19"/>
      <c r="E15" s="41" t="s">
        <v>27</v>
      </c>
      <c r="F15" s="42">
        <v>0.03</v>
      </c>
      <c r="G15" s="27" t="s">
        <v>26</v>
      </c>
      <c r="H15" s="28">
        <v>0.25</v>
      </c>
      <c r="I15" s="27" t="s">
        <v>25</v>
      </c>
      <c r="J15" s="29">
        <v>1</v>
      </c>
      <c r="K15" s="27" t="s">
        <v>24</v>
      </c>
      <c r="L15" s="27"/>
      <c r="M15" s="29">
        <v>15</v>
      </c>
      <c r="N15" s="27" t="s">
        <v>23</v>
      </c>
      <c r="O15" s="62">
        <f t="shared" si="0"/>
        <v>0</v>
      </c>
      <c r="P15" s="58" t="s">
        <v>39</v>
      </c>
      <c r="Q15" s="50"/>
      <c r="R15" s="59">
        <f t="shared" si="1"/>
        <v>0</v>
      </c>
      <c r="S15" s="147" t="s">
        <v>17</v>
      </c>
      <c r="T15" s="46" t="s">
        <v>21</v>
      </c>
      <c r="U15" s="60">
        <f>(O14+O15)*1.4</f>
        <v>0</v>
      </c>
      <c r="V15" s="47" t="s">
        <v>20</v>
      </c>
      <c r="W15" s="61">
        <f>ROUNDDOWN(U15,0)</f>
        <v>0</v>
      </c>
      <c r="X15" s="48" t="s">
        <v>17</v>
      </c>
    </row>
    <row r="16" spans="1:24" s="2" customFormat="1" ht="25.5" hidden="1" customHeight="1" x14ac:dyDescent="0.15">
      <c r="A16" s="136" t="s">
        <v>38</v>
      </c>
      <c r="B16" s="17" t="s">
        <v>31</v>
      </c>
      <c r="C16" s="18" t="s">
        <v>28</v>
      </c>
      <c r="D16" s="19"/>
      <c r="E16" s="18" t="s">
        <v>27</v>
      </c>
      <c r="F16" s="20">
        <v>0.08</v>
      </c>
      <c r="G16" s="18" t="s">
        <v>26</v>
      </c>
      <c r="H16" s="20">
        <v>0.75</v>
      </c>
      <c r="I16" s="18" t="s">
        <v>25</v>
      </c>
      <c r="J16" s="21">
        <v>1</v>
      </c>
      <c r="K16" s="18" t="s">
        <v>24</v>
      </c>
      <c r="L16" s="18"/>
      <c r="M16" s="21">
        <v>15</v>
      </c>
      <c r="N16" s="18" t="s">
        <v>23</v>
      </c>
      <c r="O16" s="62">
        <f t="shared" si="0"/>
        <v>0</v>
      </c>
      <c r="P16" s="22" t="s">
        <v>37</v>
      </c>
      <c r="Q16" s="36"/>
      <c r="R16" s="37">
        <f t="shared" si="1"/>
        <v>0</v>
      </c>
      <c r="S16" s="148" t="s">
        <v>17</v>
      </c>
      <c r="T16" s="38"/>
      <c r="U16" s="39"/>
      <c r="V16" s="40"/>
      <c r="W16" s="56"/>
      <c r="X16" s="57"/>
    </row>
    <row r="17" spans="1:24" s="2" customFormat="1" ht="25.5" hidden="1" customHeight="1" x14ac:dyDescent="0.15">
      <c r="A17" s="137"/>
      <c r="B17" s="26" t="s">
        <v>29</v>
      </c>
      <c r="C17" s="27" t="s">
        <v>28</v>
      </c>
      <c r="D17" s="19"/>
      <c r="E17" s="41" t="s">
        <v>27</v>
      </c>
      <c r="F17" s="42">
        <v>0.08</v>
      </c>
      <c r="G17" s="27" t="s">
        <v>26</v>
      </c>
      <c r="H17" s="28">
        <v>0.25</v>
      </c>
      <c r="I17" s="27" t="s">
        <v>25</v>
      </c>
      <c r="J17" s="29">
        <v>1</v>
      </c>
      <c r="K17" s="27" t="s">
        <v>24</v>
      </c>
      <c r="L17" s="27"/>
      <c r="M17" s="29">
        <v>15</v>
      </c>
      <c r="N17" s="27" t="s">
        <v>23</v>
      </c>
      <c r="O17" s="62">
        <f t="shared" si="0"/>
        <v>0</v>
      </c>
      <c r="P17" s="58" t="s">
        <v>36</v>
      </c>
      <c r="Q17" s="50"/>
      <c r="R17" s="59">
        <f t="shared" si="1"/>
        <v>0</v>
      </c>
      <c r="S17" s="147" t="s">
        <v>17</v>
      </c>
      <c r="T17" s="46" t="s">
        <v>21</v>
      </c>
      <c r="U17" s="52">
        <f>(O16+O17)*1.4</f>
        <v>0</v>
      </c>
      <c r="V17" s="47" t="s">
        <v>20</v>
      </c>
      <c r="W17" s="61">
        <f>ROUNDDOWN(U17,0)</f>
        <v>0</v>
      </c>
      <c r="X17" s="48" t="s">
        <v>17</v>
      </c>
    </row>
    <row r="18" spans="1:24" s="2" customFormat="1" ht="25.5" hidden="1" customHeight="1" x14ac:dyDescent="0.15">
      <c r="A18" s="136" t="s">
        <v>35</v>
      </c>
      <c r="B18" s="17" t="s">
        <v>31</v>
      </c>
      <c r="C18" s="18" t="s">
        <v>28</v>
      </c>
      <c r="D18" s="19"/>
      <c r="E18" s="18" t="s">
        <v>27</v>
      </c>
      <c r="F18" s="63">
        <v>5.0000000000000001E-3</v>
      </c>
      <c r="G18" s="18" t="s">
        <v>26</v>
      </c>
      <c r="H18" s="20">
        <v>0.75</v>
      </c>
      <c r="I18" s="18" t="s">
        <v>25</v>
      </c>
      <c r="J18" s="21">
        <v>6</v>
      </c>
      <c r="K18" s="18" t="s">
        <v>24</v>
      </c>
      <c r="L18" s="18"/>
      <c r="M18" s="21">
        <v>15</v>
      </c>
      <c r="N18" s="18" t="s">
        <v>23</v>
      </c>
      <c r="O18" s="62">
        <f t="shared" si="0"/>
        <v>0</v>
      </c>
      <c r="P18" s="22" t="s">
        <v>34</v>
      </c>
      <c r="Q18" s="36"/>
      <c r="R18" s="37">
        <f t="shared" si="1"/>
        <v>0</v>
      </c>
      <c r="S18" s="148" t="s">
        <v>17</v>
      </c>
      <c r="T18" s="38"/>
      <c r="U18" s="39"/>
      <c r="V18" s="40"/>
      <c r="W18" s="56"/>
      <c r="X18" s="57"/>
    </row>
    <row r="19" spans="1:24" s="2" customFormat="1" ht="25.5" hidden="1" customHeight="1" x14ac:dyDescent="0.15">
      <c r="A19" s="137"/>
      <c r="B19" s="26" t="s">
        <v>29</v>
      </c>
      <c r="C19" s="27" t="s">
        <v>28</v>
      </c>
      <c r="D19" s="19"/>
      <c r="E19" s="41" t="s">
        <v>27</v>
      </c>
      <c r="F19" s="64">
        <v>5.0000000000000001E-3</v>
      </c>
      <c r="G19" s="27" t="s">
        <v>26</v>
      </c>
      <c r="H19" s="28">
        <v>0.25</v>
      </c>
      <c r="I19" s="27" t="s">
        <v>25</v>
      </c>
      <c r="J19" s="29">
        <v>12</v>
      </c>
      <c r="K19" s="27" t="s">
        <v>24</v>
      </c>
      <c r="L19" s="27"/>
      <c r="M19" s="29">
        <v>15</v>
      </c>
      <c r="N19" s="27" t="s">
        <v>23</v>
      </c>
      <c r="O19" s="62">
        <f t="shared" si="0"/>
        <v>0</v>
      </c>
      <c r="P19" s="58" t="s">
        <v>33</v>
      </c>
      <c r="Q19" s="50"/>
      <c r="R19" s="59">
        <f t="shared" si="1"/>
        <v>0</v>
      </c>
      <c r="S19" s="147" t="s">
        <v>17</v>
      </c>
      <c r="T19" s="46" t="s">
        <v>21</v>
      </c>
      <c r="U19" s="52">
        <f>(O18+O19)*1.4</f>
        <v>0</v>
      </c>
      <c r="V19" s="47" t="s">
        <v>20</v>
      </c>
      <c r="W19" s="61">
        <f>ROUNDDOWN(U19,0)</f>
        <v>0</v>
      </c>
      <c r="X19" s="48" t="s">
        <v>17</v>
      </c>
    </row>
    <row r="20" spans="1:24" s="2" customFormat="1" ht="25.5" hidden="1" customHeight="1" x14ac:dyDescent="0.15">
      <c r="A20" s="136" t="s">
        <v>32</v>
      </c>
      <c r="B20" s="17" t="s">
        <v>31</v>
      </c>
      <c r="C20" s="18" t="s">
        <v>28</v>
      </c>
      <c r="D20" s="19"/>
      <c r="E20" s="18" t="s">
        <v>27</v>
      </c>
      <c r="F20" s="63">
        <v>5.0000000000000001E-3</v>
      </c>
      <c r="G20" s="18" t="s">
        <v>26</v>
      </c>
      <c r="H20" s="20">
        <v>0.75</v>
      </c>
      <c r="I20" s="18" t="s">
        <v>25</v>
      </c>
      <c r="J20" s="21">
        <v>1</v>
      </c>
      <c r="K20" s="18" t="s">
        <v>24</v>
      </c>
      <c r="L20" s="18"/>
      <c r="M20" s="21">
        <v>15</v>
      </c>
      <c r="N20" s="18" t="s">
        <v>23</v>
      </c>
      <c r="O20" s="62">
        <f t="shared" si="0"/>
        <v>0</v>
      </c>
      <c r="P20" s="22" t="s">
        <v>30</v>
      </c>
      <c r="Q20" s="36"/>
      <c r="R20" s="37">
        <f t="shared" si="1"/>
        <v>0</v>
      </c>
      <c r="S20" s="148" t="s">
        <v>17</v>
      </c>
      <c r="T20" s="38"/>
      <c r="U20" s="39"/>
      <c r="V20" s="40"/>
      <c r="W20" s="56"/>
      <c r="X20" s="57"/>
    </row>
    <row r="21" spans="1:24" s="2" customFormat="1" ht="25.5" hidden="1" customHeight="1" x14ac:dyDescent="0.15">
      <c r="A21" s="137"/>
      <c r="B21" s="26" t="s">
        <v>29</v>
      </c>
      <c r="C21" s="27" t="s">
        <v>28</v>
      </c>
      <c r="D21" s="19"/>
      <c r="E21" s="27" t="s">
        <v>27</v>
      </c>
      <c r="F21" s="65">
        <v>5.0000000000000001E-3</v>
      </c>
      <c r="G21" s="27" t="s">
        <v>26</v>
      </c>
      <c r="H21" s="28">
        <v>0.25</v>
      </c>
      <c r="I21" s="27" t="s">
        <v>25</v>
      </c>
      <c r="J21" s="29">
        <v>1</v>
      </c>
      <c r="K21" s="27" t="s">
        <v>24</v>
      </c>
      <c r="L21" s="27"/>
      <c r="M21" s="29">
        <v>15</v>
      </c>
      <c r="N21" s="27" t="s">
        <v>23</v>
      </c>
      <c r="O21" s="66">
        <f t="shared" si="0"/>
        <v>0</v>
      </c>
      <c r="P21" s="30" t="s">
        <v>22</v>
      </c>
      <c r="Q21" s="50"/>
      <c r="R21" s="59">
        <f t="shared" si="1"/>
        <v>0</v>
      </c>
      <c r="S21" s="147" t="s">
        <v>17</v>
      </c>
      <c r="T21" s="46" t="s">
        <v>21</v>
      </c>
      <c r="U21" s="52">
        <f>(O20+O21)*1.4</f>
        <v>0</v>
      </c>
      <c r="V21" s="47" t="s">
        <v>20</v>
      </c>
      <c r="W21" s="61">
        <f>ROUNDDOWN(U21,0)</f>
        <v>0</v>
      </c>
      <c r="X21" s="48" t="s">
        <v>17</v>
      </c>
    </row>
    <row r="22" spans="1:24" ht="33" customHeight="1" x14ac:dyDescent="0.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 t="s">
        <v>19</v>
      </c>
      <c r="N22" s="69"/>
      <c r="O22" s="69"/>
      <c r="P22" s="48"/>
      <c r="Q22" s="70"/>
      <c r="R22" s="71">
        <f>SUM(R4:R21)</f>
        <v>0</v>
      </c>
      <c r="S22" s="149" t="s">
        <v>17</v>
      </c>
      <c r="T22" s="72" t="s">
        <v>18</v>
      </c>
      <c r="U22" s="73"/>
      <c r="V22" s="74"/>
      <c r="W22" s="103">
        <f>SUM(W4:W13)</f>
        <v>0</v>
      </c>
      <c r="X22" s="149" t="s">
        <v>17</v>
      </c>
    </row>
    <row r="23" spans="1:24" ht="14.25" customHeight="1" x14ac:dyDescent="0.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75"/>
      <c r="N23" s="75"/>
      <c r="O23" s="76"/>
      <c r="P23" s="77"/>
      <c r="Q23" s="78"/>
      <c r="R23" s="79"/>
      <c r="S23" s="44"/>
      <c r="T23" s="80"/>
      <c r="U23" s="76"/>
      <c r="V23" s="77"/>
      <c r="W23" s="77"/>
      <c r="X23" s="77"/>
    </row>
    <row r="24" spans="1:24" ht="27" customHeight="1" x14ac:dyDescent="0.15">
      <c r="A24" s="81" t="s">
        <v>16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  <c r="U24" s="67"/>
      <c r="V24" s="67"/>
      <c r="W24" s="67"/>
      <c r="X24" s="67"/>
    </row>
    <row r="25" spans="1:24" s="1" customFormat="1" ht="21.75" customHeight="1" x14ac:dyDescent="0.15">
      <c r="A25" s="83" t="s">
        <v>15</v>
      </c>
      <c r="B25" s="84"/>
      <c r="C25" s="85"/>
      <c r="D25" s="86" t="s">
        <v>71</v>
      </c>
      <c r="E25" s="87"/>
      <c r="F25" s="87"/>
      <c r="G25" s="88">
        <v>0.35</v>
      </c>
      <c r="H25" s="87" t="s">
        <v>70</v>
      </c>
      <c r="I25" s="87"/>
      <c r="J25" s="87"/>
      <c r="K25" s="87"/>
      <c r="L25" s="87"/>
      <c r="M25" s="88">
        <v>0.55000000000000004</v>
      </c>
      <c r="N25" s="87" t="s">
        <v>14</v>
      </c>
      <c r="O25" s="87"/>
      <c r="P25" s="110"/>
      <c r="Q25" s="87" t="s">
        <v>63</v>
      </c>
      <c r="R25" s="101" t="s">
        <v>64</v>
      </c>
      <c r="S25" s="88">
        <v>2</v>
      </c>
      <c r="T25" s="87" t="s">
        <v>13</v>
      </c>
      <c r="U25" s="87"/>
      <c r="V25" s="87"/>
      <c r="W25" s="89">
        <f>G25*M25*P25/S25</f>
        <v>0</v>
      </c>
      <c r="X25" s="90" t="s">
        <v>7</v>
      </c>
    </row>
    <row r="26" spans="1:24" s="1" customFormat="1" ht="21.75" customHeight="1" x14ac:dyDescent="0.15">
      <c r="A26" s="83" t="s">
        <v>12</v>
      </c>
      <c r="B26" s="91"/>
      <c r="C26" s="92"/>
      <c r="D26" s="93"/>
      <c r="E26" s="69" t="s">
        <v>11</v>
      </c>
      <c r="F26" s="46" t="s">
        <v>10</v>
      </c>
      <c r="G26" s="105"/>
      <c r="H26" s="106"/>
      <c r="I26" s="94"/>
      <c r="J26" s="95"/>
      <c r="K26" s="69"/>
      <c r="L26" s="46" t="s">
        <v>9</v>
      </c>
      <c r="M26" s="107"/>
      <c r="N26" s="108"/>
      <c r="O26" s="109">
        <f>W25+D26</f>
        <v>0</v>
      </c>
      <c r="P26" s="104" t="s">
        <v>7</v>
      </c>
      <c r="Q26" s="96" t="s">
        <v>8</v>
      </c>
      <c r="R26" s="97"/>
      <c r="S26" s="98"/>
      <c r="T26" s="33"/>
      <c r="U26" s="99"/>
      <c r="V26" s="99"/>
      <c r="W26" s="100">
        <v>3</v>
      </c>
      <c r="X26" s="48" t="s">
        <v>7</v>
      </c>
    </row>
    <row r="27" spans="1:24" s="1" customFormat="1" ht="8.25" customHeight="1" x14ac:dyDescent="0.15">
      <c r="A27" s="7"/>
      <c r="B27" s="3"/>
      <c r="C27" s="3"/>
      <c r="D27" s="3"/>
      <c r="E27" s="4"/>
      <c r="F27" s="8"/>
      <c r="G27" s="7"/>
      <c r="H27" s="7"/>
      <c r="I27" s="7"/>
      <c r="J27" s="7"/>
      <c r="K27" s="9"/>
      <c r="L27" s="8"/>
      <c r="M27" s="3"/>
      <c r="N27" s="3"/>
      <c r="O27" s="10"/>
      <c r="P27" s="8"/>
      <c r="Q27" s="7"/>
      <c r="R27" s="7"/>
      <c r="S27" s="7"/>
      <c r="T27" s="3"/>
      <c r="U27" s="3"/>
      <c r="V27" s="8"/>
      <c r="W27" s="8"/>
      <c r="X27" s="9"/>
    </row>
    <row r="28" spans="1:24" ht="15" customHeight="1" x14ac:dyDescent="0.15">
      <c r="A28" s="11" t="s">
        <v>6</v>
      </c>
      <c r="B28" s="12"/>
      <c r="C28" s="13">
        <v>1</v>
      </c>
      <c r="D28" s="11" t="s">
        <v>5</v>
      </c>
      <c r="E28" s="12"/>
      <c r="F28" s="12"/>
      <c r="G28" s="12"/>
      <c r="H28" s="12"/>
      <c r="I28" s="12"/>
      <c r="J28" s="12"/>
      <c r="K28" s="12" t="s">
        <v>4</v>
      </c>
      <c r="L28" s="12" t="s">
        <v>4</v>
      </c>
      <c r="M28" s="12" t="s">
        <v>4</v>
      </c>
      <c r="N28" s="12"/>
      <c r="O28" s="14"/>
      <c r="P28" s="14"/>
      <c r="Q28" s="14"/>
      <c r="R28" s="14"/>
      <c r="S28" s="14"/>
      <c r="T28" s="14"/>
      <c r="U28" s="14"/>
      <c r="V28" s="14"/>
      <c r="W28" s="14"/>
      <c r="X28" s="5"/>
    </row>
    <row r="29" spans="1:24" ht="15" customHeight="1" x14ac:dyDescent="0.15">
      <c r="A29" s="15"/>
      <c r="B29" s="15"/>
      <c r="C29" s="16">
        <v>2</v>
      </c>
      <c r="D29" s="16" t="s">
        <v>67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5"/>
      <c r="T29" s="5"/>
      <c r="U29" s="5"/>
      <c r="V29" s="5"/>
      <c r="W29" s="5"/>
      <c r="X29" s="5"/>
    </row>
    <row r="30" spans="1:24" ht="15" customHeight="1" x14ac:dyDescent="0.15">
      <c r="A30" s="5"/>
      <c r="B30" s="5"/>
      <c r="C30" s="6">
        <v>3</v>
      </c>
      <c r="D30" s="6" t="s">
        <v>68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 customHeight="1" x14ac:dyDescent="0.15">
      <c r="A31" s="5"/>
      <c r="B31" s="5"/>
      <c r="C31" s="6">
        <v>4</v>
      </c>
      <c r="D31" s="6" t="s">
        <v>66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 customHeight="1" x14ac:dyDescent="0.15">
      <c r="A32" s="5"/>
      <c r="B32" s="5"/>
      <c r="C32" s="6">
        <v>5</v>
      </c>
      <c r="D32" s="6" t="s">
        <v>69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 customHeight="1" x14ac:dyDescent="0.15">
      <c r="A33" s="5"/>
      <c r="B33" s="5"/>
      <c r="C33" s="6">
        <v>6</v>
      </c>
      <c r="D33" s="6" t="s">
        <v>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 customHeight="1" x14ac:dyDescent="0.15">
      <c r="A34" s="5"/>
      <c r="B34" s="5"/>
      <c r="C34" s="6">
        <v>7</v>
      </c>
      <c r="D34" s="6" t="s">
        <v>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 customHeight="1" x14ac:dyDescent="0.15">
      <c r="A35" s="5"/>
      <c r="B35" s="5"/>
      <c r="C35" s="6">
        <v>8</v>
      </c>
      <c r="D35" s="6" t="s">
        <v>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 customHeight="1" x14ac:dyDescent="0.15">
      <c r="A36" s="5"/>
      <c r="B36" s="5"/>
      <c r="C36" s="6">
        <v>9</v>
      </c>
      <c r="D36" s="6" t="s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</sheetData>
  <mergeCells count="25">
    <mergeCell ref="T8:U8"/>
    <mergeCell ref="T10:U10"/>
    <mergeCell ref="T12:U12"/>
    <mergeCell ref="A20:A21"/>
    <mergeCell ref="W2:X2"/>
    <mergeCell ref="A4:A5"/>
    <mergeCell ref="A6:A7"/>
    <mergeCell ref="A8:A9"/>
    <mergeCell ref="A12:A13"/>
    <mergeCell ref="A14:A15"/>
    <mergeCell ref="A16:A17"/>
    <mergeCell ref="A18:A19"/>
    <mergeCell ref="A10:A11"/>
    <mergeCell ref="Q4:R4"/>
    <mergeCell ref="Q5:R5"/>
    <mergeCell ref="Q6:R6"/>
    <mergeCell ref="W4:W5"/>
    <mergeCell ref="A1:X1"/>
    <mergeCell ref="A2:A3"/>
    <mergeCell ref="B2:B3"/>
    <mergeCell ref="C2:P3"/>
    <mergeCell ref="T2:V3"/>
    <mergeCell ref="Q2:S2"/>
    <mergeCell ref="W3:X3"/>
    <mergeCell ref="Q3:S3"/>
  </mergeCells>
  <phoneticPr fontId="1"/>
  <printOptions gridLinesSet="0"/>
  <pageMargins left="0.2" right="0.19" top="0.45" bottom="0.26" header="0.28999999999999998" footer="0.38"/>
  <pageSetup paperSize="9" scale="9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事業用容器算定 </vt:lpstr>
      <vt:lpstr>'事業用容器算定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b0000134</dc:creator>
  <cp:lastModifiedBy>a0003640</cp:lastModifiedBy>
  <cp:lastPrinted>2020-11-04T06:26:18Z</cp:lastPrinted>
  <dcterms:created xsi:type="dcterms:W3CDTF">2020-06-27T02:26:31Z</dcterms:created>
  <dcterms:modified xsi:type="dcterms:W3CDTF">2024-04-10T07:00:22Z</dcterms:modified>
</cp:coreProperties>
</file>